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Zarządzanie I st. 2022" sheetId="1" r:id="rId1"/>
  </sheets>
  <definedNames>
    <definedName name="_xlnm.Print_Area" localSheetId="0">'Zarządzanie I st. 2022'!$A$6:$AA$98</definedName>
    <definedName name="_xlnm.Print_Titles" localSheetId="0">'Zarządzanie I st. 2022'!$9:$12</definedName>
  </definedNames>
  <calcPr fullCalcOnLoad="1"/>
</workbook>
</file>

<file path=xl/sharedStrings.xml><?xml version="1.0" encoding="utf-8"?>
<sst xmlns="http://schemas.openxmlformats.org/spreadsheetml/2006/main" count="266" uniqueCount="119">
  <si>
    <t>I rok</t>
  </si>
  <si>
    <t>II rok</t>
  </si>
  <si>
    <t>III rok</t>
  </si>
  <si>
    <t xml:space="preserve">1 sem. </t>
  </si>
  <si>
    <t>2 sem.</t>
  </si>
  <si>
    <t>3 sem.</t>
  </si>
  <si>
    <t>4 sem.</t>
  </si>
  <si>
    <t>5 sem.</t>
  </si>
  <si>
    <t>6 sem.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</si>
  <si>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</si>
  <si>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</si>
  <si>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</si>
  <si>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</si>
  <si>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</si>
  <si>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</si>
  <si>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</si>
  <si>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</si>
  <si>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</si>
  <si>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</si>
  <si>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ZESTAWIENIE</t>
  </si>
  <si>
    <t>Egzaminy</t>
  </si>
  <si>
    <t>Suma godzin</t>
  </si>
  <si>
    <t>ECTS</t>
  </si>
  <si>
    <t>Ćwiczenia</t>
  </si>
  <si>
    <t>Wykłady</t>
  </si>
  <si>
    <t>Razem</t>
  </si>
  <si>
    <t>Godziny</t>
  </si>
  <si>
    <t>Lp.</t>
  </si>
  <si>
    <t>PLAN STACJONARNYCH STUDIÓW PIERWSZEGO STOPNIA</t>
  </si>
  <si>
    <t>Razem godziny i punkty</t>
  </si>
  <si>
    <t>1 sem.</t>
  </si>
  <si>
    <t>E</t>
  </si>
  <si>
    <t>Prawo</t>
  </si>
  <si>
    <t>Język angielski</t>
  </si>
  <si>
    <t>Obowiązkowe szkolenie z zakresu bezpieczeństwa i higieny pracy w wymiarze 4 godzin realizowane jest na początku I semestru.</t>
  </si>
  <si>
    <t>ZALICZENIA                  (ZO - z oceną,           ZZ - "zal.")</t>
  </si>
  <si>
    <t>Nauki o organizacji</t>
  </si>
  <si>
    <t>Mikroekonomia</t>
  </si>
  <si>
    <t>Finanse</t>
  </si>
  <si>
    <t>Matematyka</t>
  </si>
  <si>
    <t>Zachowania organizacyjne</t>
  </si>
  <si>
    <t>Zarządzanie jakością</t>
  </si>
  <si>
    <t>Marketing</t>
  </si>
  <si>
    <t>ZO</t>
  </si>
  <si>
    <t>ZZ</t>
  </si>
  <si>
    <t xml:space="preserve">Ekonomika w turystyce, hotelarstwie i gastronomii </t>
  </si>
  <si>
    <t>Programowanie i obsługa ruchu turystycznego</t>
  </si>
  <si>
    <t>Zajęcia z zakresu nauk podstawowych</t>
  </si>
  <si>
    <t>Zajęcia ogólnouczelniane</t>
  </si>
  <si>
    <t>Praktyki</t>
  </si>
  <si>
    <t>Zarządzanie sportem</t>
  </si>
  <si>
    <t>W</t>
  </si>
  <si>
    <t>ĆW</t>
  </si>
  <si>
    <t>Egzaminy ( E )</t>
  </si>
  <si>
    <t>D. PRAKTYKI</t>
  </si>
  <si>
    <t>Praktyka w zakresie zarządzania</t>
  </si>
  <si>
    <t>Praktyka w zakresie specjalności</t>
  </si>
  <si>
    <t>Zajęcia kierunkowe</t>
  </si>
  <si>
    <t xml:space="preserve">Semestry trwają po 13 tygodni. </t>
  </si>
  <si>
    <t>Gastronomia i towaroznastwo</t>
  </si>
  <si>
    <t>Sponsoring w sporcie</t>
  </si>
  <si>
    <t xml:space="preserve">Rynek turystyczny </t>
  </si>
  <si>
    <t xml:space="preserve">Ekologiczne uwarunkowania turystyki </t>
  </si>
  <si>
    <t>Systemy szkolenia w sporcie</t>
  </si>
  <si>
    <t>Ekonomika sportu</t>
  </si>
  <si>
    <t xml:space="preserve">Statystyka opisowa </t>
  </si>
  <si>
    <t>11.</t>
  </si>
  <si>
    <t>Socjologia</t>
  </si>
  <si>
    <t xml:space="preserve">Historia gospodarcza </t>
  </si>
  <si>
    <t xml:space="preserve">Psychologia </t>
  </si>
  <si>
    <t xml:space="preserve">Hotelarstwo </t>
  </si>
  <si>
    <t>Metodologia badań naukowych</t>
  </si>
  <si>
    <t>Podstawy turystyki</t>
  </si>
  <si>
    <t>Geografia turystyczna</t>
  </si>
  <si>
    <t>Podstawy sportu</t>
  </si>
  <si>
    <t>Zarządzanie infrastrukturą sportową</t>
  </si>
  <si>
    <t>12.</t>
  </si>
  <si>
    <t>Ochrona własności intelektualnej</t>
  </si>
  <si>
    <t>Marketing w sporcie</t>
  </si>
  <si>
    <t>Etyka w zarządzaniu</t>
  </si>
  <si>
    <t>Zarządzanie zasobami ludzkimi</t>
  </si>
  <si>
    <t>Zarządzanie innowacjami</t>
  </si>
  <si>
    <t>Zarządzanie turystyką, hotelarstwem i gastronomią</t>
  </si>
  <si>
    <t>Organizacja imprez sportowych</t>
  </si>
  <si>
    <t>Podstawy zarządzania</t>
  </si>
  <si>
    <t>Wychowanie fizyczne</t>
  </si>
  <si>
    <t xml:space="preserve">Outsourcing usług w sporcie </t>
  </si>
  <si>
    <r>
      <t>Nazwa</t>
    </r>
    <r>
      <rPr>
        <b/>
        <sz val="12"/>
        <rFont val="Times New Roman CE"/>
        <family val="1"/>
      </rPr>
      <t xml:space="preserve"> przedmiotu</t>
    </r>
  </si>
  <si>
    <t>I. PRZEDMIOTY OBLIGATORYJNE</t>
  </si>
  <si>
    <t>A. GRUPA PRZEDMIOTÓW Z ZAKRESU NAUK PODSTAWOWYCH</t>
  </si>
  <si>
    <t>B. GRUPA PRZEDMIOTÓW KIERUNKOWYCH</t>
  </si>
  <si>
    <t>C. GRUPA PRZEDMIOTÓW OGÓLNOUCZELNIANYCH</t>
  </si>
  <si>
    <t>E. GRUPA PRZEDMIOTÓW Z ZAKRESU SPECJALNOŚCI - student wybiera jedną specjalność</t>
  </si>
  <si>
    <t>F. GRUPA PRZEDMIOTÓW DO WYBORU Z RÓŻNYCH OBSZARÓW KSZTAŁCENIA - student wybiera przedmioty z każdej grupy, zgodnie z ofertą przedstawioną w semestrze poprzedzającym rozpoczęcie zajęć</t>
  </si>
  <si>
    <t xml:space="preserve">Grupa przedmiotów językowych - język obcy drugi do wyboru </t>
  </si>
  <si>
    <t>Grupy przedmiotów kształcenia do wyboru</t>
  </si>
  <si>
    <t>Grupy przedmiotów kształcenia do wyboru w procentach</t>
  </si>
  <si>
    <t xml:space="preserve">E. PRZEDMIOTY DO WYBORU Z ZAKRESU SPECJALNOŚCI </t>
  </si>
  <si>
    <t>1. GRUPA PRZEDMIOTÓW Z ZAKRESU SPECJALNOŚCI - ZARZĄDZANIE TURYSTYKĄ, HOTELARSTWEM I GASTRONOMIĄ</t>
  </si>
  <si>
    <t>2. GRUPA PRZEDMIOTÓW Z ZAKRESU SPECJALNOŚCI - ZARZĄDZANIE SPORTEM</t>
  </si>
  <si>
    <t>Grupa przedmiotów z nauk społecznych</t>
  </si>
  <si>
    <t>Grupa przedmiotów z nauk o zarządzaniu w kulturze fizycznej</t>
  </si>
  <si>
    <t xml:space="preserve">                                                                                                                                                                 Strona 3</t>
  </si>
  <si>
    <t>Strona 4</t>
  </si>
  <si>
    <t>Badania marketingowe</t>
  </si>
  <si>
    <t>Metodyka sprzedaży w usługach</t>
  </si>
  <si>
    <t>Aspekty bezpieczeństwa kultury fizycznej</t>
  </si>
  <si>
    <t>Komunikacja w organizacji</t>
  </si>
  <si>
    <t>II.  GRUPA PRZEDMIOTÓW DO WYBORU W RAMACH SPECJALNOŚCI</t>
  </si>
  <si>
    <t>Pozyskiwanie i zarządzanie funduszami</t>
  </si>
  <si>
    <t>PROFIL OGÓLNOAKADEMICKI, TYTUŁ ZAWODOWY ABSOWLENTA: LICENCJAT</t>
  </si>
  <si>
    <r>
      <t xml:space="preserve">KIERUNEK ZARZĄDZANIE                                                                              </t>
    </r>
  </si>
  <si>
    <t xml:space="preserve">                                                                                                        I ROK 2022/2023</t>
  </si>
  <si>
    <t xml:space="preserve">Załącznik Nr 1 do Uchwały Nr RWZST-2-V/1/2022 Rady Wydziału Zarządzania Sportem i Turystyką </t>
  </si>
  <si>
    <t xml:space="preserve">Akademii Wychowania  Fizycznego im. Jerzego Kukuczki w Katowicach z dnia 17 maja 2022 roku </t>
  </si>
  <si>
    <t xml:space="preserve">                               w sprawie wniosku do Senatu o zatwierdzenie zmian w programie studiów stacjonarnych pierwszego i drugiego stopnia kierunku Zarządzanie</t>
  </si>
  <si>
    <t>Zatwierdzone Uchwałą Rady Wydziału Zarządzania Sportem i Turystyką Nr RWZST -2-V/1/2022 z dnia 17.05.2022 r.</t>
  </si>
  <si>
    <t>Technologia informacyjna*</t>
  </si>
  <si>
    <t>*w tym nauczanie na odległość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</si>
</sst>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_-* #,##0.000\ _z_ł_-;\-* #,##0.000\ _z_ł_-;_-* &quot;-&quot;??\ _z_ł_-;_-@_-"/>
    <numFmt numFmtId="175" formatCode="#&quot; &quot;?/10"/>
    <numFmt numFmtId="176" formatCode="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7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 CE"/>
      <family val="1"/>
    </font>
    <font>
      <sz val="6"/>
      <name val="Arial CE"/>
      <family val="0"/>
    </font>
    <font>
      <sz val="6"/>
      <name val="Times New Roman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7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b/>
      <sz val="12"/>
      <name val="Arial CE"/>
      <family val="0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Times New Roman"/>
      <family val="1"/>
    </font>
    <font>
      <sz val="9"/>
      <name val="Arial CE"/>
      <family val="0"/>
    </font>
    <font>
      <sz val="14"/>
      <name val="Arial CE"/>
      <family val="0"/>
    </font>
    <font>
      <sz val="12"/>
      <name val="Times New Roman CE"/>
      <family val="0"/>
    </font>
    <font>
      <sz val="20"/>
      <name val="Times New Roman CE"/>
      <family val="1"/>
    </font>
    <font>
      <sz val="12"/>
      <name val="Times New Roman"/>
      <family val="1"/>
    </font>
    <font>
      <b/>
      <sz val="14"/>
      <name val="Times New Roman CE"/>
      <family val="1"/>
    </font>
    <font>
      <sz val="8"/>
      <name val="Times New Roman CE"/>
      <family val="0"/>
    </font>
    <font>
      <b/>
      <sz val="16"/>
      <name val="Arial"/>
      <family val="2"/>
    </font>
    <font>
      <sz val="9"/>
      <name val="Times New Roman"/>
      <family val="1"/>
    </font>
    <font>
      <b/>
      <sz val="16"/>
      <name val="Times New Roman CE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23"/>
      <name val="Arial CE"/>
      <family val="0"/>
    </font>
    <font>
      <sz val="12"/>
      <color indexed="10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 tint="-0.4999699890613556"/>
      <name val="Arial CE"/>
      <family val="0"/>
    </font>
    <font>
      <sz val="12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 vertical="center"/>
      <protection/>
    </xf>
    <xf numFmtId="0" fontId="64" fillId="26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1" xfId="52" applyFont="1" applyFill="1" applyBorder="1" applyAlignment="1" applyProtection="1">
      <alignment horizontal="center" vertical="center"/>
      <protection locked="0"/>
    </xf>
    <xf numFmtId="0" fontId="23" fillId="0" borderId="12" xfId="52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left" vertical="center" wrapText="1" indent="1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1" xfId="52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12" xfId="52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left" vertical="center" wrapText="1" indent="1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left" vertical="center" wrapText="1" indent="1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left" vertical="center" wrapText="1" indent="1"/>
      <protection locked="0"/>
    </xf>
    <xf numFmtId="0" fontId="23" fillId="0" borderId="12" xfId="52" applyFont="1" applyFill="1" applyBorder="1" applyAlignment="1" applyProtection="1">
      <alignment horizontal="center" vertical="center" shrinkToFit="1"/>
      <protection locked="0"/>
    </xf>
    <xf numFmtId="0" fontId="25" fillId="0" borderId="13" xfId="0" applyFont="1" applyFill="1" applyBorder="1" applyAlignment="1" applyProtection="1">
      <alignment horizontal="left" vertical="center" indent="1" shrinkToFit="1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0" fillId="32" borderId="26" xfId="0" applyFont="1" applyFill="1" applyBorder="1" applyAlignment="1" applyProtection="1">
      <alignment horizontal="center" vertical="center" wrapText="1"/>
      <protection hidden="1"/>
    </xf>
    <xf numFmtId="0" fontId="7" fillId="32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 applyProtection="1">
      <alignment horizontal="center" vertical="center"/>
      <protection hidden="1"/>
    </xf>
    <xf numFmtId="0" fontId="23" fillId="0" borderId="27" xfId="0" applyFont="1" applyFill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/>
      <protection hidden="1"/>
    </xf>
    <xf numFmtId="0" fontId="12" fillId="0" borderId="28" xfId="52" applyFont="1" applyFill="1" applyBorder="1" applyAlignment="1" applyProtection="1">
      <alignment horizontal="center" vertical="center"/>
      <protection hidden="1"/>
    </xf>
    <xf numFmtId="0" fontId="12" fillId="0" borderId="29" xfId="52" applyFont="1" applyFill="1" applyBorder="1" applyAlignment="1" applyProtection="1">
      <alignment horizontal="center" vertical="center"/>
      <protection hidden="1"/>
    </xf>
    <xf numFmtId="0" fontId="23" fillId="0" borderId="30" xfId="0" applyFont="1" applyFill="1" applyBorder="1" applyAlignment="1" applyProtection="1">
      <alignment horizontal="center" vertical="center"/>
      <protection hidden="1"/>
    </xf>
    <xf numFmtId="0" fontId="25" fillId="0" borderId="31" xfId="0" applyFont="1" applyFill="1" applyBorder="1" applyAlignment="1" applyProtection="1">
      <alignment horizontal="center" vertical="center"/>
      <protection hidden="1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3" fillId="0" borderId="24" xfId="0" applyFont="1" applyFill="1" applyBorder="1" applyAlignment="1" applyProtection="1">
      <alignment horizontal="center" vertical="center"/>
      <protection hidden="1"/>
    </xf>
    <xf numFmtId="0" fontId="12" fillId="0" borderId="33" xfId="52" applyFont="1" applyFill="1" applyBorder="1" applyAlignment="1" applyProtection="1">
      <alignment horizontal="center" vertical="center"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left" vertical="center" wrapText="1" indent="1"/>
      <protection hidden="1"/>
    </xf>
    <xf numFmtId="0" fontId="23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52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34" xfId="0" applyFont="1" applyFill="1" applyBorder="1" applyAlignment="1" applyProtection="1">
      <alignment horizontal="center" vertical="center" wrapText="1"/>
      <protection hidden="1"/>
    </xf>
    <xf numFmtId="0" fontId="25" fillId="0" borderId="35" xfId="0" applyFont="1" applyFill="1" applyBorder="1" applyAlignment="1" applyProtection="1">
      <alignment horizontal="center" vertical="center"/>
      <protection hidden="1"/>
    </xf>
    <xf numFmtId="0" fontId="25" fillId="0" borderId="39" xfId="0" applyFont="1" applyFill="1" applyBorder="1" applyAlignment="1" applyProtection="1">
      <alignment horizontal="center" vertical="center"/>
      <protection hidden="1"/>
    </xf>
    <xf numFmtId="0" fontId="25" fillId="0" borderId="40" xfId="0" applyFont="1" applyFill="1" applyBorder="1" applyAlignment="1" applyProtection="1">
      <alignment horizontal="center" vertical="center"/>
      <protection hidden="1"/>
    </xf>
    <xf numFmtId="0" fontId="23" fillId="0" borderId="38" xfId="0" applyFont="1" applyFill="1" applyBorder="1" applyAlignment="1" applyProtection="1">
      <alignment horizontal="center" vertical="center" wrapText="1"/>
      <protection hidden="1"/>
    </xf>
    <xf numFmtId="0" fontId="23" fillId="0" borderId="41" xfId="0" applyFont="1" applyFill="1" applyBorder="1" applyAlignment="1" applyProtection="1">
      <alignment horizontal="center" vertical="center" wrapText="1"/>
      <protection hidden="1"/>
    </xf>
    <xf numFmtId="0" fontId="23" fillId="0" borderId="42" xfId="0" applyFont="1" applyFill="1" applyBorder="1" applyAlignment="1" applyProtection="1">
      <alignment horizontal="center" vertical="center" wrapText="1"/>
      <protection hidden="1"/>
    </xf>
    <xf numFmtId="0" fontId="23" fillId="0" borderId="36" xfId="0" applyFont="1" applyFill="1" applyBorder="1" applyAlignment="1" applyProtection="1">
      <alignment horizontal="center" vertical="center" wrapText="1"/>
      <protection hidden="1"/>
    </xf>
    <xf numFmtId="0" fontId="23" fillId="0" borderId="43" xfId="0" applyFont="1" applyFill="1" applyBorder="1" applyAlignment="1" applyProtection="1">
      <alignment horizontal="center" vertical="center" wrapText="1"/>
      <protection hidden="1"/>
    </xf>
    <xf numFmtId="0" fontId="23" fillId="0" borderId="44" xfId="0" applyFont="1" applyFill="1" applyBorder="1" applyAlignment="1" applyProtection="1">
      <alignment horizontal="center" vertical="center" wrapText="1"/>
      <protection hidden="1"/>
    </xf>
    <xf numFmtId="0" fontId="23" fillId="0" borderId="45" xfId="0" applyFont="1" applyFill="1" applyBorder="1" applyAlignment="1" applyProtection="1">
      <alignment horizontal="center" vertical="center" wrapText="1"/>
      <protection hidden="1"/>
    </xf>
    <xf numFmtId="0" fontId="23" fillId="0" borderId="35" xfId="0" applyFont="1" applyFill="1" applyBorder="1" applyAlignment="1" applyProtection="1">
      <alignment horizontal="center" vertical="center"/>
      <protection hidden="1"/>
    </xf>
    <xf numFmtId="0" fontId="23" fillId="0" borderId="40" xfId="0" applyFont="1" applyFill="1" applyBorder="1" applyAlignment="1" applyProtection="1">
      <alignment horizontal="center" vertical="center"/>
      <protection hidden="1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41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46" xfId="0" applyFont="1" applyFill="1" applyBorder="1" applyAlignment="1" applyProtection="1">
      <alignment horizontal="center" vertical="center"/>
      <protection hidden="1"/>
    </xf>
    <xf numFmtId="0" fontId="23" fillId="0" borderId="47" xfId="0" applyFont="1" applyFill="1" applyBorder="1" applyAlignment="1" applyProtection="1">
      <alignment horizontal="center" vertical="center"/>
      <protection hidden="1"/>
    </xf>
    <xf numFmtId="0" fontId="23" fillId="0" borderId="45" xfId="0" applyFont="1" applyFill="1" applyBorder="1" applyAlignment="1" applyProtection="1">
      <alignment horizontal="center" vertical="center"/>
      <protection hidden="1"/>
    </xf>
    <xf numFmtId="0" fontId="23" fillId="0" borderId="22" xfId="0" applyFont="1" applyFill="1" applyBorder="1" applyAlignment="1" applyProtection="1">
      <alignment horizontal="center" vertical="center"/>
      <protection hidden="1"/>
    </xf>
    <xf numFmtId="0" fontId="23" fillId="0" borderId="48" xfId="0" applyFont="1" applyFill="1" applyBorder="1" applyAlignment="1" applyProtection="1">
      <alignment horizontal="center" vertical="center"/>
      <protection hidden="1"/>
    </xf>
    <xf numFmtId="0" fontId="23" fillId="0" borderId="49" xfId="0" applyFont="1" applyFill="1" applyBorder="1" applyAlignment="1" applyProtection="1">
      <alignment horizontal="center" vertical="center"/>
      <protection hidden="1"/>
    </xf>
    <xf numFmtId="0" fontId="23" fillId="0" borderId="50" xfId="0" applyFont="1" applyFill="1" applyBorder="1" applyAlignment="1" applyProtection="1">
      <alignment horizontal="center" vertical="center"/>
      <protection hidden="1"/>
    </xf>
    <xf numFmtId="0" fontId="23" fillId="0" borderId="51" xfId="0" applyFont="1" applyFill="1" applyBorder="1" applyAlignment="1" applyProtection="1">
      <alignment horizontal="left" vertical="center" wrapText="1" indent="1"/>
      <protection hidden="1"/>
    </xf>
    <xf numFmtId="0" fontId="23" fillId="0" borderId="41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52" xfId="0" applyFont="1" applyFill="1" applyBorder="1" applyAlignment="1" applyProtection="1">
      <alignment horizontal="center" vertical="center"/>
      <protection hidden="1"/>
    </xf>
    <xf numFmtId="0" fontId="23" fillId="0" borderId="53" xfId="0" applyFont="1" applyFill="1" applyBorder="1" applyAlignment="1" applyProtection="1">
      <alignment horizontal="center" vertical="center"/>
      <protection hidden="1"/>
    </xf>
    <xf numFmtId="0" fontId="23" fillId="0" borderId="46" xfId="0" applyFont="1" applyFill="1" applyBorder="1" applyAlignment="1" applyProtection="1">
      <alignment horizontal="center" vertical="center"/>
      <protection hidden="1"/>
    </xf>
    <xf numFmtId="0" fontId="23" fillId="0" borderId="54" xfId="0" applyFont="1" applyFill="1" applyBorder="1" applyAlignment="1" applyProtection="1">
      <alignment horizontal="center" vertical="center"/>
      <protection hidden="1"/>
    </xf>
    <xf numFmtId="0" fontId="12" fillId="0" borderId="55" xfId="52" applyFont="1" applyFill="1" applyBorder="1" applyAlignment="1" applyProtection="1">
      <alignment horizontal="center" vertical="center"/>
      <protection hidden="1"/>
    </xf>
    <xf numFmtId="0" fontId="23" fillId="0" borderId="43" xfId="0" applyFont="1" applyFill="1" applyBorder="1" applyAlignment="1" applyProtection="1">
      <alignment horizontal="center" vertical="center"/>
      <protection hidden="1"/>
    </xf>
    <xf numFmtId="0" fontId="23" fillId="0" borderId="56" xfId="0" applyFont="1" applyFill="1" applyBorder="1" applyAlignment="1" applyProtection="1">
      <alignment horizontal="center" vertical="center"/>
      <protection hidden="1"/>
    </xf>
    <xf numFmtId="0" fontId="25" fillId="0" borderId="42" xfId="0" applyFont="1" applyFill="1" applyBorder="1" applyAlignment="1" applyProtection="1">
      <alignment horizontal="center" vertical="center"/>
      <protection hidden="1"/>
    </xf>
    <xf numFmtId="0" fontId="25" fillId="0" borderId="57" xfId="0" applyFont="1" applyFill="1" applyBorder="1" applyAlignment="1" applyProtection="1">
      <alignment horizontal="center" vertical="center"/>
      <protection hidden="1"/>
    </xf>
    <xf numFmtId="0" fontId="25" fillId="0" borderId="58" xfId="0" applyFont="1" applyFill="1" applyBorder="1" applyAlignment="1" applyProtection="1">
      <alignment horizontal="center" vertical="center"/>
      <protection hidden="1"/>
    </xf>
    <xf numFmtId="0" fontId="10" fillId="0" borderId="59" xfId="0" applyFont="1" applyFill="1" applyBorder="1" applyAlignment="1" applyProtection="1">
      <alignment horizontal="center" vertical="center" wrapText="1"/>
      <protection hidden="1"/>
    </xf>
    <xf numFmtId="0" fontId="7" fillId="0" borderId="60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vertical="center"/>
      <protection hidden="1"/>
    </xf>
    <xf numFmtId="0" fontId="4" fillId="0" borderId="61" xfId="0" applyFont="1" applyFill="1" applyBorder="1" applyAlignment="1" applyProtection="1">
      <alignment horizontal="center" vertical="center"/>
      <protection hidden="1"/>
    </xf>
    <xf numFmtId="0" fontId="1" fillId="0" borderId="62" xfId="0" applyFont="1" applyFill="1" applyBorder="1" applyAlignment="1" applyProtection="1">
      <alignment vertical="center" shrinkToFit="1"/>
      <protection hidden="1"/>
    </xf>
    <xf numFmtId="0" fontId="27" fillId="0" borderId="63" xfId="0" applyFont="1" applyFill="1" applyBorder="1" applyAlignment="1" applyProtection="1">
      <alignment vertical="center" wrapText="1"/>
      <protection hidden="1"/>
    </xf>
    <xf numFmtId="1" fontId="25" fillId="0" borderId="64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1" fontId="25" fillId="0" borderId="65" xfId="0" applyNumberFormat="1" applyFont="1" applyFill="1" applyBorder="1" applyAlignment="1" applyProtection="1">
      <alignment horizontal="center" vertical="center"/>
      <protection hidden="1"/>
    </xf>
    <xf numFmtId="1" fontId="25" fillId="0" borderId="23" xfId="0" applyNumberFormat="1" applyFont="1" applyFill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12" fillId="0" borderId="23" xfId="0" applyFont="1" applyFill="1" applyBorder="1" applyAlignment="1" applyProtection="1">
      <alignment horizontal="center" vertical="center" wrapText="1"/>
      <protection hidden="1"/>
    </xf>
    <xf numFmtId="9" fontId="1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61" xfId="0" applyFont="1" applyFill="1" applyBorder="1" applyAlignment="1" applyProtection="1">
      <alignment horizontal="center" vertical="center"/>
      <protection hidden="1"/>
    </xf>
    <xf numFmtId="0" fontId="23" fillId="0" borderId="66" xfId="0" applyFont="1" applyFill="1" applyBorder="1" applyAlignment="1" applyProtection="1">
      <alignment horizontal="center" vertical="center"/>
      <protection hidden="1"/>
    </xf>
    <xf numFmtId="0" fontId="25" fillId="0" borderId="67" xfId="0" applyFont="1" applyFill="1" applyBorder="1" applyAlignment="1" applyProtection="1">
      <alignment horizontal="center" vertical="center"/>
      <protection hidden="1"/>
    </xf>
    <xf numFmtId="0" fontId="23" fillId="0" borderId="43" xfId="0" applyFont="1" applyFill="1" applyBorder="1" applyAlignment="1" applyProtection="1">
      <alignment horizontal="center" vertical="center"/>
      <protection hidden="1"/>
    </xf>
    <xf numFmtId="0" fontId="23" fillId="0" borderId="5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 wrapText="1" inden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3" fillId="0" borderId="21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Fill="1" applyBorder="1" applyAlignment="1" applyProtection="1">
      <alignment horizontal="center" vertical="center"/>
      <protection hidden="1" locked="0"/>
    </xf>
    <xf numFmtId="0" fontId="23" fillId="0" borderId="18" xfId="0" applyFont="1" applyFill="1" applyBorder="1" applyAlignment="1" applyProtection="1">
      <alignment horizontal="center" vertical="center"/>
      <protection hidden="1" locked="0"/>
    </xf>
    <xf numFmtId="0" fontId="23" fillId="0" borderId="12" xfId="0" applyFont="1" applyFill="1" applyBorder="1" applyAlignment="1" applyProtection="1">
      <alignment horizontal="center" vertical="center"/>
      <protection hidden="1" locked="0"/>
    </xf>
    <xf numFmtId="0" fontId="23" fillId="0" borderId="19" xfId="0" applyFont="1" applyFill="1" applyBorder="1" applyAlignment="1" applyProtection="1">
      <alignment horizontal="center" vertical="center"/>
      <protection hidden="1" locked="0"/>
    </xf>
    <xf numFmtId="0" fontId="23" fillId="0" borderId="68" xfId="0" applyFont="1" applyFill="1" applyBorder="1" applyAlignment="1" applyProtection="1">
      <alignment horizontal="left" vertical="center" wrapText="1" indent="1"/>
      <protection hidden="1"/>
    </xf>
    <xf numFmtId="0" fontId="23" fillId="0" borderId="13" xfId="0" applyFont="1" applyFill="1" applyBorder="1" applyAlignment="1" applyProtection="1">
      <alignment horizontal="left" vertical="center" wrapText="1" indent="1"/>
      <protection locked="0"/>
    </xf>
    <xf numFmtId="0" fontId="23" fillId="0" borderId="26" xfId="0" applyFont="1" applyFill="1" applyBorder="1" applyAlignment="1" applyProtection="1">
      <alignment horizontal="center" vertical="center"/>
      <protection hidden="1"/>
    </xf>
    <xf numFmtId="0" fontId="25" fillId="0" borderId="15" xfId="0" applyFont="1" applyFill="1" applyBorder="1" applyAlignment="1" applyProtection="1">
      <alignment horizontal="center" vertical="center"/>
      <protection hidden="1"/>
    </xf>
    <xf numFmtId="0" fontId="23" fillId="0" borderId="69" xfId="0" applyFont="1" applyFill="1" applyBorder="1" applyAlignment="1" applyProtection="1">
      <alignment horizontal="center" vertical="center"/>
      <protection hidden="1"/>
    </xf>
    <xf numFmtId="0" fontId="23" fillId="0" borderId="63" xfId="0" applyFont="1" applyFill="1" applyBorder="1" applyAlignment="1" applyProtection="1">
      <alignment horizontal="center" vertical="center"/>
      <protection hidden="1"/>
    </xf>
    <xf numFmtId="0" fontId="23" fillId="0" borderId="70" xfId="0" applyFont="1" applyFill="1" applyBorder="1" applyAlignment="1" applyProtection="1">
      <alignment horizontal="center" vertical="center"/>
      <protection hidden="1"/>
    </xf>
    <xf numFmtId="0" fontId="25" fillId="0" borderId="71" xfId="0" applyFont="1" applyFill="1" applyBorder="1" applyAlignment="1" applyProtection="1">
      <alignment horizontal="center" vertical="center" wrapText="1"/>
      <protection hidden="1"/>
    </xf>
    <xf numFmtId="0" fontId="25" fillId="0" borderId="72" xfId="0" applyFont="1" applyFill="1" applyBorder="1" applyAlignment="1" applyProtection="1">
      <alignment horizontal="center" vertical="center" wrapText="1"/>
      <protection hidden="1"/>
    </xf>
    <xf numFmtId="1" fontId="23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74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75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76" xfId="0" applyFont="1" applyFill="1" applyBorder="1" applyAlignment="1" applyProtection="1">
      <alignment horizontal="center" vertical="center"/>
      <protection hidden="1"/>
    </xf>
    <xf numFmtId="0" fontId="23" fillId="0" borderId="77" xfId="0" applyFont="1" applyFill="1" applyBorder="1" applyAlignment="1" applyProtection="1">
      <alignment horizontal="center" vertical="center"/>
      <protection hidden="1"/>
    </xf>
    <xf numFmtId="0" fontId="23" fillId="0" borderId="15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vertical="center"/>
      <protection hidden="1"/>
    </xf>
    <xf numFmtId="1" fontId="23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78" xfId="0" applyFont="1" applyFill="1" applyBorder="1" applyAlignment="1" applyProtection="1">
      <alignment horizontal="center" vertical="center" wrapText="1"/>
      <protection hidden="1"/>
    </xf>
    <xf numFmtId="0" fontId="23" fillId="0" borderId="73" xfId="0" applyFont="1" applyFill="1" applyBorder="1" applyAlignment="1" applyProtection="1">
      <alignment horizontal="center" vertical="center"/>
      <protection locked="0"/>
    </xf>
    <xf numFmtId="0" fontId="23" fillId="0" borderId="68" xfId="0" applyFont="1" applyFill="1" applyBorder="1" applyAlignment="1" applyProtection="1">
      <alignment horizontal="center" vertical="center"/>
      <protection locked="0"/>
    </xf>
    <xf numFmtId="0" fontId="23" fillId="0" borderId="74" xfId="0" applyFont="1" applyFill="1" applyBorder="1" applyAlignment="1" applyProtection="1">
      <alignment horizontal="center" vertical="center"/>
      <protection locked="0"/>
    </xf>
    <xf numFmtId="0" fontId="23" fillId="0" borderId="73" xfId="0" applyFont="1" applyFill="1" applyBorder="1" applyAlignment="1" applyProtection="1">
      <alignment horizontal="center" vertical="center"/>
      <protection locked="0"/>
    </xf>
    <xf numFmtId="0" fontId="23" fillId="0" borderId="75" xfId="0" applyFont="1" applyFill="1" applyBorder="1" applyAlignment="1" applyProtection="1">
      <alignment horizontal="center" vertical="center"/>
      <protection locked="0"/>
    </xf>
    <xf numFmtId="0" fontId="23" fillId="0" borderId="76" xfId="52" applyFont="1" applyFill="1" applyBorder="1" applyAlignment="1" applyProtection="1">
      <alignment horizontal="center" vertical="center"/>
      <protection locked="0"/>
    </xf>
    <xf numFmtId="0" fontId="23" fillId="0" borderId="79" xfId="0" applyFont="1" applyFill="1" applyBorder="1" applyAlignment="1" applyProtection="1">
      <alignment horizontal="center" vertical="center"/>
      <protection locked="0"/>
    </xf>
    <xf numFmtId="0" fontId="13" fillId="0" borderId="61" xfId="0" applyFont="1" applyFill="1" applyBorder="1" applyAlignment="1" applyProtection="1">
      <alignment horizontal="center" vertical="center" shrinkToFit="1"/>
      <protection hidden="1"/>
    </xf>
    <xf numFmtId="0" fontId="70" fillId="0" borderId="0" xfId="0" applyFont="1" applyAlignment="1" applyProtection="1">
      <alignment vertical="center"/>
      <protection hidden="1"/>
    </xf>
    <xf numFmtId="0" fontId="23" fillId="33" borderId="10" xfId="0" applyFont="1" applyFill="1" applyBorder="1" applyAlignment="1" applyProtection="1">
      <alignment horizontal="center" vertical="center"/>
      <protection hidden="1"/>
    </xf>
    <xf numFmtId="0" fontId="25" fillId="33" borderId="13" xfId="0" applyFont="1" applyFill="1" applyBorder="1" applyAlignment="1" applyProtection="1">
      <alignment horizontal="center" vertical="center"/>
      <protection hidden="1"/>
    </xf>
    <xf numFmtId="0" fontId="23" fillId="33" borderId="27" xfId="0" applyFont="1" applyFill="1" applyBorder="1" applyAlignment="1" applyProtection="1">
      <alignment horizontal="center" vertical="center"/>
      <protection hidden="1"/>
    </xf>
    <xf numFmtId="0" fontId="23" fillId="33" borderId="23" xfId="0" applyFont="1" applyFill="1" applyBorder="1" applyAlignment="1" applyProtection="1">
      <alignment horizontal="center" vertical="center"/>
      <protection hidden="1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71" fillId="0" borderId="18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25" fillId="33" borderId="13" xfId="0" applyFont="1" applyFill="1" applyBorder="1" applyAlignment="1" applyProtection="1">
      <alignment horizontal="left" vertical="center" wrapText="1" indent="1"/>
      <protection locked="0"/>
    </xf>
    <xf numFmtId="0" fontId="23" fillId="0" borderId="21" xfId="0" applyFont="1" applyFill="1" applyBorder="1" applyAlignment="1" applyProtection="1">
      <alignment horizontal="center" vertical="center"/>
      <protection hidden="1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left" vertical="center" wrapText="1" indent="1"/>
      <protection locked="0"/>
    </xf>
    <xf numFmtId="0" fontId="10" fillId="0" borderId="77" xfId="0" applyFont="1" applyFill="1" applyBorder="1" applyAlignment="1" applyProtection="1">
      <alignment vertical="center" shrinkToFit="1"/>
      <protection hidden="1"/>
    </xf>
    <xf numFmtId="0" fontId="10" fillId="0" borderId="59" xfId="0" applyFont="1" applyFill="1" applyBorder="1" applyAlignment="1" applyProtection="1">
      <alignment vertical="center" shrinkToFit="1"/>
      <protection hidden="1"/>
    </xf>
    <xf numFmtId="0" fontId="13" fillId="0" borderId="80" xfId="0" applyFont="1" applyFill="1" applyBorder="1" applyAlignment="1" applyProtection="1">
      <alignment horizontal="center" vertical="center" shrinkToFit="1"/>
      <protection hidden="1"/>
    </xf>
    <xf numFmtId="0" fontId="1" fillId="0" borderId="81" xfId="0" applyFont="1" applyFill="1" applyBorder="1" applyAlignment="1" applyProtection="1">
      <alignment vertical="center" shrinkToFit="1"/>
      <protection hidden="1"/>
    </xf>
    <xf numFmtId="0" fontId="10" fillId="0" borderId="82" xfId="0" applyFont="1" applyFill="1" applyBorder="1" applyAlignment="1" applyProtection="1">
      <alignment vertical="center" shrinkToFit="1"/>
      <protection hidden="1"/>
    </xf>
    <xf numFmtId="1" fontId="25" fillId="0" borderId="83" xfId="0" applyNumberFormat="1" applyFont="1" applyFill="1" applyBorder="1" applyAlignment="1" applyProtection="1">
      <alignment horizontal="center" vertical="center"/>
      <protection hidden="1"/>
    </xf>
    <xf numFmtId="9" fontId="12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10" xfId="0" applyNumberFormat="1" applyFont="1" applyFill="1" applyBorder="1" applyAlignment="1" applyProtection="1">
      <alignment horizontal="center" vertical="center"/>
      <protection hidden="1"/>
    </xf>
    <xf numFmtId="0" fontId="23" fillId="0" borderId="79" xfId="0" applyFont="1" applyFill="1" applyBorder="1" applyAlignment="1" applyProtection="1">
      <alignment horizontal="left" vertical="center" wrapText="1" indent="1"/>
      <protection locked="0"/>
    </xf>
    <xf numFmtId="0" fontId="23" fillId="0" borderId="24" xfId="0" applyFont="1" applyFill="1" applyBorder="1" applyAlignment="1" applyProtection="1">
      <alignment horizontal="left" vertical="center" wrapText="1" indent="1"/>
      <protection locked="0"/>
    </xf>
    <xf numFmtId="0" fontId="12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>
      <alignment vertical="center"/>
    </xf>
    <xf numFmtId="1" fontId="23" fillId="0" borderId="84" xfId="0" applyNumberFormat="1" applyFont="1" applyFill="1" applyBorder="1" applyAlignment="1" applyProtection="1">
      <alignment horizontal="center" vertical="center"/>
      <protection hidden="1"/>
    </xf>
    <xf numFmtId="1" fontId="23" fillId="0" borderId="48" xfId="0" applyNumberFormat="1" applyFont="1" applyFill="1" applyBorder="1" applyAlignment="1" applyProtection="1">
      <alignment horizontal="center" vertical="center"/>
      <protection hidden="1"/>
    </xf>
    <xf numFmtId="1" fontId="23" fillId="0" borderId="85" xfId="0" applyNumberFormat="1" applyFont="1" applyFill="1" applyBorder="1" applyAlignment="1" applyProtection="1">
      <alignment horizontal="center" vertical="center"/>
      <protection hidden="1"/>
    </xf>
    <xf numFmtId="0" fontId="25" fillId="0" borderId="86" xfId="0" applyFont="1" applyBorder="1" applyAlignment="1" applyProtection="1">
      <alignment horizontal="left" vertical="center"/>
      <protection hidden="1"/>
    </xf>
    <xf numFmtId="0" fontId="0" fillId="0" borderId="86" xfId="0" applyFont="1" applyBorder="1" applyAlignment="1">
      <alignment horizontal="left" vertical="center"/>
    </xf>
    <xf numFmtId="0" fontId="32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1" fontId="23" fillId="0" borderId="85" xfId="0" applyNumberFormat="1" applyFont="1" applyFill="1" applyBorder="1" applyAlignment="1" applyProtection="1">
      <alignment horizontal="center" vertical="center"/>
      <protection hidden="1"/>
    </xf>
    <xf numFmtId="1" fontId="23" fillId="0" borderId="48" xfId="0" applyNumberFormat="1" applyFont="1" applyFill="1" applyBorder="1" applyAlignment="1" applyProtection="1">
      <alignment horizontal="center" vertical="center"/>
      <protection hidden="1"/>
    </xf>
    <xf numFmtId="0" fontId="11" fillId="32" borderId="22" xfId="0" applyFont="1" applyFill="1" applyBorder="1" applyAlignment="1" applyProtection="1">
      <alignment horizontal="left" vertical="center" wrapText="1"/>
      <protection hidden="1"/>
    </xf>
    <xf numFmtId="0" fontId="11" fillId="32" borderId="84" xfId="0" applyFont="1" applyFill="1" applyBorder="1" applyAlignment="1" applyProtection="1">
      <alignment horizontal="left" vertical="center" wrapText="1"/>
      <protection hidden="1"/>
    </xf>
    <xf numFmtId="0" fontId="11" fillId="32" borderId="87" xfId="0" applyFont="1" applyFill="1" applyBorder="1" applyAlignment="1" applyProtection="1">
      <alignment horizontal="left" vertical="center" wrapText="1"/>
      <protection hidden="1"/>
    </xf>
    <xf numFmtId="0" fontId="14" fillId="0" borderId="88" xfId="0" applyFont="1" applyFill="1" applyBorder="1" applyAlignment="1" applyProtection="1">
      <alignment horizontal="center" vertical="center"/>
      <protection hidden="1"/>
    </xf>
    <xf numFmtId="0" fontId="14" fillId="0" borderId="89" xfId="0" applyFont="1" applyFill="1" applyBorder="1" applyAlignment="1" applyProtection="1">
      <alignment horizontal="center" vertical="center"/>
      <protection hidden="1"/>
    </xf>
    <xf numFmtId="0" fontId="15" fillId="0" borderId="90" xfId="0" applyFont="1" applyFill="1" applyBorder="1" applyAlignment="1" applyProtection="1">
      <alignment horizontal="center" vertical="center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0" fontId="12" fillId="32" borderId="26" xfId="0" applyFont="1" applyFill="1" applyBorder="1" applyAlignment="1" applyProtection="1">
      <alignment horizontal="center" vertical="center" shrinkToFit="1"/>
      <protection hidden="1"/>
    </xf>
    <xf numFmtId="0" fontId="2" fillId="0" borderId="85" xfId="0" applyFont="1" applyFill="1" applyBorder="1" applyAlignment="1" applyProtection="1">
      <alignment horizontal="center" vertical="center"/>
      <protection hidden="1"/>
    </xf>
    <xf numFmtId="0" fontId="2" fillId="0" borderId="84" xfId="0" applyFont="1" applyFill="1" applyBorder="1" applyAlignment="1" applyProtection="1">
      <alignment horizontal="center" vertical="center"/>
      <protection hidden="1"/>
    </xf>
    <xf numFmtId="0" fontId="0" fillId="0" borderId="91" xfId="0" applyFont="1" applyFill="1" applyBorder="1" applyAlignment="1" applyProtection="1">
      <alignment horizontal="center" vertical="center"/>
      <protection hidden="1"/>
    </xf>
    <xf numFmtId="1" fontId="1" fillId="0" borderId="89" xfId="0" applyNumberFormat="1" applyFont="1" applyFill="1" applyBorder="1" applyAlignment="1" applyProtection="1">
      <alignment horizontal="center" vertical="center"/>
      <protection hidden="1"/>
    </xf>
    <xf numFmtId="1" fontId="1" fillId="0" borderId="92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20" fillId="32" borderId="93" xfId="0" applyFont="1" applyFill="1" applyBorder="1" applyAlignment="1" applyProtection="1">
      <alignment horizontal="center" vertical="center" wrapText="1"/>
      <protection hidden="1"/>
    </xf>
    <xf numFmtId="0" fontId="20" fillId="32" borderId="89" xfId="0" applyFont="1" applyFill="1" applyBorder="1" applyAlignment="1" applyProtection="1">
      <alignment horizontal="center" vertical="center" wrapText="1"/>
      <protection hidden="1"/>
    </xf>
    <xf numFmtId="0" fontId="20" fillId="32" borderId="94" xfId="0" applyFont="1" applyFill="1" applyBorder="1" applyAlignment="1" applyProtection="1">
      <alignment horizontal="center" vertical="center" wrapText="1"/>
      <protection hidden="1"/>
    </xf>
    <xf numFmtId="0" fontId="29" fillId="0" borderId="95" xfId="0" applyFont="1" applyFill="1" applyBorder="1" applyAlignment="1" applyProtection="1">
      <alignment horizontal="center" vertical="center" wrapText="1"/>
      <protection hidden="1"/>
    </xf>
    <xf numFmtId="0" fontId="29" fillId="0" borderId="96" xfId="0" applyFont="1" applyFill="1" applyBorder="1" applyAlignment="1" applyProtection="1">
      <alignment horizontal="center" vertical="center" wrapText="1"/>
      <protection hidden="1"/>
    </xf>
    <xf numFmtId="0" fontId="29" fillId="0" borderId="97" xfId="0" applyFont="1" applyFill="1" applyBorder="1" applyAlignment="1" applyProtection="1">
      <alignment horizontal="center" vertical="center" wrapText="1"/>
      <protection hidden="1"/>
    </xf>
    <xf numFmtId="0" fontId="29" fillId="0" borderId="98" xfId="0" applyFont="1" applyFill="1" applyBorder="1" applyAlignment="1" applyProtection="1">
      <alignment horizontal="center" vertical="center" wrapText="1"/>
      <protection hidden="1"/>
    </xf>
    <xf numFmtId="0" fontId="14" fillId="0" borderId="99" xfId="0" applyFont="1" applyFill="1" applyBorder="1" applyAlignment="1" applyProtection="1">
      <alignment horizontal="center" vertical="center"/>
      <protection hidden="1"/>
    </xf>
    <xf numFmtId="0" fontId="14" fillId="0" borderId="86" xfId="0" applyFont="1" applyFill="1" applyBorder="1" applyAlignment="1" applyProtection="1">
      <alignment horizontal="center" vertical="center"/>
      <protection hidden="1"/>
    </xf>
    <xf numFmtId="0" fontId="15" fillId="0" borderId="100" xfId="0" applyFont="1" applyFill="1" applyBorder="1" applyAlignment="1" applyProtection="1">
      <alignment horizontal="center" vertical="center"/>
      <protection hidden="1"/>
    </xf>
    <xf numFmtId="1" fontId="17" fillId="0" borderId="101" xfId="0" applyNumberFormat="1" applyFont="1" applyFill="1" applyBorder="1" applyAlignment="1" applyProtection="1">
      <alignment horizontal="center" vertical="center"/>
      <protection hidden="1"/>
    </xf>
    <xf numFmtId="1" fontId="17" fillId="0" borderId="102" xfId="0" applyNumberFormat="1" applyFont="1" applyFill="1" applyBorder="1" applyAlignment="1" applyProtection="1">
      <alignment horizontal="center" vertical="center"/>
      <protection hidden="1"/>
    </xf>
    <xf numFmtId="1" fontId="17" fillId="0" borderId="103" xfId="0" applyNumberFormat="1" applyFont="1" applyFill="1" applyBorder="1" applyAlignment="1" applyProtection="1">
      <alignment horizontal="center" vertical="center"/>
      <protection hidden="1"/>
    </xf>
    <xf numFmtId="0" fontId="0" fillId="0" borderId="103" xfId="0" applyBorder="1" applyAlignment="1">
      <alignment vertical="center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2" fillId="32" borderId="84" xfId="0" applyFont="1" applyFill="1" applyBorder="1" applyAlignment="1" applyProtection="1">
      <alignment horizontal="center" vertical="center"/>
      <protection hidden="1"/>
    </xf>
    <xf numFmtId="0" fontId="0" fillId="32" borderId="84" xfId="0" applyFont="1" applyFill="1" applyBorder="1" applyAlignment="1" applyProtection="1">
      <alignment horizontal="center" vertical="center"/>
      <protection hidden="1"/>
    </xf>
    <xf numFmtId="0" fontId="11" fillId="32" borderId="97" xfId="0" applyFont="1" applyFill="1" applyBorder="1" applyAlignment="1" applyProtection="1">
      <alignment horizontal="left" vertical="center" wrapText="1"/>
      <protection hidden="1"/>
    </xf>
    <xf numFmtId="0" fontId="11" fillId="32" borderId="104" xfId="0" applyFont="1" applyFill="1" applyBorder="1" applyAlignment="1" applyProtection="1">
      <alignment horizontal="left" vertical="center" wrapText="1"/>
      <protection hidden="1"/>
    </xf>
    <xf numFmtId="0" fontId="11" fillId="32" borderId="98" xfId="0" applyFont="1" applyFill="1" applyBorder="1" applyAlignment="1" applyProtection="1">
      <alignment horizontal="left" vertical="center" wrapText="1"/>
      <protection hidden="1"/>
    </xf>
    <xf numFmtId="0" fontId="14" fillId="0" borderId="93" xfId="0" applyFont="1" applyFill="1" applyBorder="1" applyAlignment="1" applyProtection="1">
      <alignment horizontal="center" vertical="center"/>
      <protection hidden="1"/>
    </xf>
    <xf numFmtId="0" fontId="15" fillId="0" borderId="89" xfId="0" applyFont="1" applyFill="1" applyBorder="1" applyAlignment="1" applyProtection="1">
      <alignment horizontal="center" vertical="center"/>
      <protection hidden="1"/>
    </xf>
    <xf numFmtId="0" fontId="23" fillId="32" borderId="14" xfId="0" applyFont="1" applyFill="1" applyBorder="1" applyAlignment="1" applyProtection="1">
      <alignment horizontal="center" vertical="center" shrinkToFit="1"/>
      <protection hidden="1"/>
    </xf>
    <xf numFmtId="0" fontId="12" fillId="32" borderId="0" xfId="0" applyFont="1" applyFill="1" applyBorder="1" applyAlignment="1" applyProtection="1">
      <alignment horizontal="center" vertical="center" shrinkToFit="1"/>
      <protection hidden="1"/>
    </xf>
    <xf numFmtId="0" fontId="11" fillId="32" borderId="105" xfId="0" applyFont="1" applyFill="1" applyBorder="1" applyAlignment="1" applyProtection="1">
      <alignment horizontal="left" vertical="center" wrapText="1"/>
      <protection hidden="1"/>
    </xf>
    <xf numFmtId="0" fontId="11" fillId="32" borderId="106" xfId="0" applyFont="1" applyFill="1" applyBorder="1" applyAlignment="1" applyProtection="1">
      <alignment horizontal="left" vertical="center" wrapText="1"/>
      <protection hidden="1"/>
    </xf>
    <xf numFmtId="0" fontId="11" fillId="32" borderId="107" xfId="0" applyFont="1" applyFill="1" applyBorder="1" applyAlignment="1" applyProtection="1">
      <alignment horizontal="left" vertical="center" wrapText="1"/>
      <protection hidden="1"/>
    </xf>
    <xf numFmtId="0" fontId="23" fillId="32" borderId="15" xfId="0" applyFont="1" applyFill="1" applyBorder="1" applyAlignment="1" applyProtection="1">
      <alignment horizontal="center" vertical="center" shrinkToFit="1"/>
      <protection hidden="1"/>
    </xf>
    <xf numFmtId="0" fontId="12" fillId="32" borderId="18" xfId="0" applyFont="1" applyFill="1" applyBorder="1" applyAlignment="1" applyProtection="1">
      <alignment horizontal="center" vertical="center" shrinkToFit="1"/>
      <protection hidden="1"/>
    </xf>
    <xf numFmtId="1" fontId="1" fillId="0" borderId="88" xfId="0" applyNumberFormat="1" applyFont="1" applyFill="1" applyBorder="1" applyAlignment="1" applyProtection="1">
      <alignment horizontal="center" vertical="center"/>
      <protection hidden="1"/>
    </xf>
    <xf numFmtId="0" fontId="23" fillId="0" borderId="93" xfId="0" applyFont="1" applyFill="1" applyBorder="1" applyAlignment="1" applyProtection="1">
      <alignment horizontal="left" vertical="center" wrapText="1" indent="1"/>
      <protection hidden="1"/>
    </xf>
    <xf numFmtId="0" fontId="23" fillId="0" borderId="94" xfId="0" applyFont="1" applyFill="1" applyBorder="1" applyAlignment="1" applyProtection="1">
      <alignment horizontal="left" vertical="center" wrapText="1" indent="1"/>
      <protection hidden="1"/>
    </xf>
    <xf numFmtId="1" fontId="25" fillId="0" borderId="108" xfId="0" applyNumberFormat="1" applyFont="1" applyFill="1" applyBorder="1" applyAlignment="1" applyProtection="1">
      <alignment horizontal="center" vertical="center"/>
      <protection hidden="1"/>
    </xf>
    <xf numFmtId="1" fontId="25" fillId="0" borderId="109" xfId="0" applyNumberFormat="1" applyFont="1" applyFill="1" applyBorder="1" applyAlignment="1" applyProtection="1">
      <alignment horizontal="center" vertical="center"/>
      <protection hidden="1"/>
    </xf>
    <xf numFmtId="1" fontId="25" fillId="0" borderId="110" xfId="0" applyNumberFormat="1" applyFont="1" applyFill="1" applyBorder="1" applyAlignment="1" applyProtection="1">
      <alignment horizontal="center" vertical="center"/>
      <protection hidden="1"/>
    </xf>
    <xf numFmtId="1" fontId="23" fillId="0" borderId="22" xfId="0" applyNumberFormat="1" applyFont="1" applyFill="1" applyBorder="1" applyAlignment="1" applyProtection="1">
      <alignment horizontal="center" vertical="center"/>
      <protection hidden="1"/>
    </xf>
    <xf numFmtId="1" fontId="23" fillId="0" borderId="70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74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86" xfId="0" applyFont="1" applyFill="1" applyBorder="1" applyAlignment="1" applyProtection="1">
      <alignment horizontal="center" vertical="center" wrapText="1"/>
      <protection hidden="1"/>
    </xf>
    <xf numFmtId="0" fontId="29" fillId="0" borderId="104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left" vertical="center" wrapText="1" indent="1"/>
      <protection hidden="1"/>
    </xf>
    <xf numFmtId="0" fontId="23" fillId="0" borderId="87" xfId="0" applyFont="1" applyFill="1" applyBorder="1" applyAlignment="1" applyProtection="1">
      <alignment horizontal="left" vertical="center" wrapText="1" indent="1"/>
      <protection hidden="1"/>
    </xf>
    <xf numFmtId="0" fontId="0" fillId="0" borderId="84" xfId="0" applyFont="1" applyFill="1" applyBorder="1" applyAlignment="1" applyProtection="1">
      <alignment horizontal="center" vertical="center"/>
      <protection hidden="1"/>
    </xf>
    <xf numFmtId="0" fontId="23" fillId="0" borderId="49" xfId="0" applyFont="1" applyFill="1" applyBorder="1" applyAlignment="1" applyProtection="1">
      <alignment horizontal="left" vertical="center" wrapText="1" indent="1"/>
      <protection hidden="1"/>
    </xf>
    <xf numFmtId="0" fontId="23" fillId="0" borderId="111" xfId="0" applyFont="1" applyFill="1" applyBorder="1" applyAlignment="1" applyProtection="1">
      <alignment horizontal="left" vertical="center" wrapText="1" indent="1"/>
      <protection hidden="1"/>
    </xf>
    <xf numFmtId="1" fontId="1" fillId="0" borderId="93" xfId="0" applyNumberFormat="1" applyFont="1" applyFill="1" applyBorder="1" applyAlignment="1" applyProtection="1">
      <alignment horizontal="center" vertical="center"/>
      <protection hidden="1"/>
    </xf>
    <xf numFmtId="0" fontId="1" fillId="32" borderId="99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96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12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13" xfId="0" applyNumberFormat="1" applyFont="1" applyFill="1" applyBorder="1" applyAlignment="1" applyProtection="1">
      <alignment horizontal="center" vertical="center" wrapText="1"/>
      <protection hidden="1"/>
    </xf>
    <xf numFmtId="0" fontId="29" fillId="32" borderId="114" xfId="0" applyFont="1" applyFill="1" applyBorder="1" applyAlignment="1" applyProtection="1">
      <alignment horizontal="center" vertical="center" wrapText="1"/>
      <protection hidden="1"/>
    </xf>
    <xf numFmtId="0" fontId="29" fillId="32" borderId="20" xfId="0" applyFont="1" applyFill="1" applyBorder="1" applyAlignment="1" applyProtection="1">
      <alignment horizontal="center" vertical="center" wrapText="1"/>
      <protection hidden="1"/>
    </xf>
    <xf numFmtId="0" fontId="29" fillId="32" borderId="115" xfId="0" applyFont="1" applyFill="1" applyBorder="1" applyAlignment="1" applyProtection="1">
      <alignment horizontal="center" vertical="center" wrapText="1"/>
      <protection hidden="1"/>
    </xf>
    <xf numFmtId="1" fontId="28" fillId="0" borderId="116" xfId="0" applyNumberFormat="1" applyFont="1" applyFill="1" applyBorder="1" applyAlignment="1" applyProtection="1">
      <alignment horizontal="center" vertical="center" textRotation="90"/>
      <protection hidden="1"/>
    </xf>
    <xf numFmtId="1" fontId="28" fillId="0" borderId="117" xfId="0" applyNumberFormat="1" applyFont="1" applyFill="1" applyBorder="1" applyAlignment="1" applyProtection="1">
      <alignment horizontal="center" vertical="center" textRotation="90"/>
      <protection hidden="1"/>
    </xf>
    <xf numFmtId="1" fontId="28" fillId="0" borderId="72" xfId="0" applyNumberFormat="1" applyFont="1" applyFill="1" applyBorder="1" applyAlignment="1" applyProtection="1">
      <alignment horizontal="center" vertical="center" textRotation="90"/>
      <protection hidden="1"/>
    </xf>
    <xf numFmtId="1" fontId="28" fillId="0" borderId="99" xfId="0" applyNumberFormat="1" applyFont="1" applyFill="1" applyBorder="1" applyAlignment="1" applyProtection="1">
      <alignment horizontal="center" vertical="center"/>
      <protection hidden="1"/>
    </xf>
    <xf numFmtId="1" fontId="28" fillId="0" borderId="118" xfId="0" applyNumberFormat="1" applyFont="1" applyFill="1" applyBorder="1" applyAlignment="1" applyProtection="1">
      <alignment horizontal="center" vertical="center"/>
      <protection hidden="1"/>
    </xf>
    <xf numFmtId="1" fontId="28" fillId="0" borderId="12" xfId="0" applyNumberFormat="1" applyFont="1" applyFill="1" applyBorder="1" applyAlignment="1" applyProtection="1">
      <alignment horizontal="center" vertical="center"/>
      <protection hidden="1"/>
    </xf>
    <xf numFmtId="1" fontId="28" fillId="0" borderId="119" xfId="0" applyNumberFormat="1" applyFont="1" applyFill="1" applyBorder="1" applyAlignment="1" applyProtection="1">
      <alignment horizontal="center" vertical="center"/>
      <protection hidden="1"/>
    </xf>
    <xf numFmtId="1" fontId="28" fillId="0" borderId="76" xfId="0" applyNumberFormat="1" applyFont="1" applyFill="1" applyBorder="1" applyAlignment="1" applyProtection="1">
      <alignment horizontal="center" vertical="center"/>
      <protection hidden="1"/>
    </xf>
    <xf numFmtId="1" fontId="28" fillId="0" borderId="120" xfId="0" applyNumberFormat="1" applyFont="1" applyFill="1" applyBorder="1" applyAlignment="1" applyProtection="1">
      <alignment horizontal="center" vertical="center"/>
      <protection hidden="1"/>
    </xf>
    <xf numFmtId="0" fontId="11" fillId="32" borderId="121" xfId="0" applyFont="1" applyFill="1" applyBorder="1" applyAlignment="1" applyProtection="1">
      <alignment horizontal="center" vertical="center"/>
      <protection hidden="1"/>
    </xf>
    <xf numFmtId="0" fontId="23" fillId="0" borderId="22" xfId="0" applyFont="1" applyFill="1" applyBorder="1" applyAlignment="1" applyProtection="1">
      <alignment horizontal="left" vertical="center" wrapText="1" indent="1"/>
      <protection hidden="1"/>
    </xf>
    <xf numFmtId="0" fontId="23" fillId="0" borderId="87" xfId="0" applyFont="1" applyFill="1" applyBorder="1" applyAlignment="1" applyProtection="1">
      <alignment horizontal="left" vertical="center" wrapText="1" indent="1"/>
      <protection hidden="1"/>
    </xf>
    <xf numFmtId="0" fontId="23" fillId="32" borderId="122" xfId="0" applyFont="1" applyFill="1" applyBorder="1" applyAlignment="1" applyProtection="1">
      <alignment horizontal="center" vertical="center" shrinkToFit="1"/>
      <protection hidden="1"/>
    </xf>
    <xf numFmtId="0" fontId="23" fillId="32" borderId="123" xfId="0" applyFont="1" applyFill="1" applyBorder="1" applyAlignment="1" applyProtection="1">
      <alignment horizontal="center" vertical="center" shrinkToFit="1"/>
      <protection hidden="1"/>
    </xf>
    <xf numFmtId="0" fontId="2" fillId="32" borderId="15" xfId="0" applyFont="1" applyFill="1" applyBorder="1" applyAlignment="1" applyProtection="1">
      <alignment horizontal="center" vertical="center"/>
      <protection hidden="1"/>
    </xf>
    <xf numFmtId="0" fontId="2" fillId="32" borderId="14" xfId="0" applyFont="1" applyFill="1" applyBorder="1" applyAlignment="1" applyProtection="1">
      <alignment horizontal="center" vertical="center"/>
      <protection hidden="1"/>
    </xf>
    <xf numFmtId="0" fontId="0" fillId="32" borderId="16" xfId="0" applyFont="1" applyFill="1" applyBorder="1" applyAlignment="1" applyProtection="1">
      <alignment horizontal="center" vertical="center"/>
      <protection hidden="1"/>
    </xf>
    <xf numFmtId="0" fontId="14" fillId="32" borderId="86" xfId="0" applyFont="1" applyFill="1" applyBorder="1" applyAlignment="1" applyProtection="1">
      <alignment horizontal="center" vertical="center"/>
      <protection hidden="1"/>
    </xf>
    <xf numFmtId="0" fontId="15" fillId="32" borderId="100" xfId="0" applyFont="1" applyFill="1" applyBorder="1" applyAlignment="1" applyProtection="1">
      <alignment horizontal="center" vertical="center"/>
      <protection hidden="1"/>
    </xf>
    <xf numFmtId="0" fontId="14" fillId="32" borderId="93" xfId="0" applyFont="1" applyFill="1" applyBorder="1" applyAlignment="1" applyProtection="1">
      <alignment horizontal="center" vertical="center"/>
      <protection hidden="1"/>
    </xf>
    <xf numFmtId="0" fontId="14" fillId="32" borderId="89" xfId="0" applyFont="1" applyFill="1" applyBorder="1" applyAlignment="1" applyProtection="1">
      <alignment horizontal="center" vertical="center"/>
      <protection hidden="1"/>
    </xf>
    <xf numFmtId="0" fontId="15" fillId="32" borderId="89" xfId="0" applyFont="1" applyFill="1" applyBorder="1" applyAlignment="1" applyProtection="1">
      <alignment horizontal="center" vertical="center"/>
      <protection hidden="1"/>
    </xf>
    <xf numFmtId="0" fontId="0" fillId="32" borderId="91" xfId="0" applyFont="1" applyFill="1" applyBorder="1" applyAlignment="1" applyProtection="1">
      <alignment horizontal="center" vertical="center"/>
      <protection hidden="1"/>
    </xf>
    <xf numFmtId="0" fontId="14" fillId="32" borderId="88" xfId="0" applyFont="1" applyFill="1" applyBorder="1" applyAlignment="1" applyProtection="1">
      <alignment horizontal="center" vertical="center"/>
      <protection hidden="1"/>
    </xf>
    <xf numFmtId="0" fontId="15" fillId="32" borderId="90" xfId="0" applyFont="1" applyFill="1" applyBorder="1" applyAlignment="1" applyProtection="1">
      <alignment horizontal="center" vertical="center"/>
      <protection hidden="1"/>
    </xf>
    <xf numFmtId="0" fontId="2" fillId="32" borderId="85" xfId="0" applyFont="1" applyFill="1" applyBorder="1" applyAlignment="1" applyProtection="1">
      <alignment horizontal="center" vertical="center"/>
      <protection hidden="1"/>
    </xf>
    <xf numFmtId="0" fontId="0" fillId="32" borderId="48" xfId="0" applyFont="1" applyFill="1" applyBorder="1" applyAlignment="1" applyProtection="1">
      <alignment horizontal="center" vertical="center"/>
      <protection hidden="1"/>
    </xf>
    <xf numFmtId="0" fontId="11" fillId="32" borderId="124" xfId="0" applyFont="1" applyFill="1" applyBorder="1" applyAlignment="1" applyProtection="1">
      <alignment horizontal="center" vertical="center" wrapText="1"/>
      <protection hidden="1"/>
    </xf>
    <xf numFmtId="0" fontId="11" fillId="32" borderId="125" xfId="0" applyFont="1" applyFill="1" applyBorder="1" applyAlignment="1" applyProtection="1">
      <alignment horizontal="center" vertical="center" wrapText="1"/>
      <protection hidden="1"/>
    </xf>
    <xf numFmtId="0" fontId="12" fillId="32" borderId="126" xfId="0" applyFont="1" applyFill="1" applyBorder="1" applyAlignment="1" applyProtection="1">
      <alignment horizontal="center" vertical="center" wrapText="1"/>
      <protection hidden="1"/>
    </xf>
    <xf numFmtId="0" fontId="23" fillId="32" borderId="61" xfId="0" applyFont="1" applyFill="1" applyBorder="1" applyAlignment="1" applyProtection="1">
      <alignment horizontal="center" vertical="center" shrinkToFit="1"/>
      <protection hidden="1"/>
    </xf>
    <xf numFmtId="0" fontId="12" fillId="32" borderId="122" xfId="0" applyFont="1" applyFill="1" applyBorder="1" applyAlignment="1" applyProtection="1">
      <alignment horizontal="center" vertical="center" shrinkToFit="1"/>
      <protection hidden="1"/>
    </xf>
    <xf numFmtId="0" fontId="4" fillId="32" borderId="63" xfId="0" applyFont="1" applyFill="1" applyBorder="1" applyAlignment="1" applyProtection="1">
      <alignment horizontal="center" vertical="center"/>
      <protection hidden="1"/>
    </xf>
    <xf numFmtId="0" fontId="4" fillId="32" borderId="127" xfId="0" applyFont="1" applyFill="1" applyBorder="1" applyAlignment="1" applyProtection="1">
      <alignment horizontal="center" vertical="center"/>
      <protection hidden="1"/>
    </xf>
    <xf numFmtId="0" fontId="2" fillId="32" borderId="22" xfId="0" applyFont="1" applyFill="1" applyBorder="1" applyAlignment="1" applyProtection="1">
      <alignment horizontal="center" vertical="center"/>
      <protection hidden="1"/>
    </xf>
    <xf numFmtId="0" fontId="3" fillId="32" borderId="95" xfId="0" applyFont="1" applyFill="1" applyBorder="1" applyAlignment="1" applyProtection="1">
      <alignment horizontal="center" vertical="center" wrapText="1"/>
      <protection hidden="1"/>
    </xf>
    <xf numFmtId="0" fontId="0" fillId="32" borderId="86" xfId="0" applyFill="1" applyBorder="1" applyAlignment="1" applyProtection="1">
      <alignment horizontal="center" vertical="center" wrapText="1"/>
      <protection hidden="1"/>
    </xf>
    <xf numFmtId="0" fontId="0" fillId="32" borderId="21" xfId="0" applyFill="1" applyBorder="1" applyAlignment="1" applyProtection="1">
      <alignment horizontal="center" vertical="center" wrapText="1"/>
      <protection hidden="1"/>
    </xf>
    <xf numFmtId="0" fontId="0" fillId="32" borderId="0" xfId="0" applyFill="1" applyAlignment="1" applyProtection="1">
      <alignment horizontal="center" vertical="center" wrapText="1"/>
      <protection hidden="1"/>
    </xf>
    <xf numFmtId="0" fontId="8" fillId="32" borderId="69" xfId="0" applyFont="1" applyFill="1" applyBorder="1" applyAlignment="1" applyProtection="1">
      <alignment horizontal="center" vertical="center"/>
      <protection hidden="1"/>
    </xf>
    <xf numFmtId="0" fontId="9" fillId="32" borderId="128" xfId="0" applyFont="1" applyFill="1" applyBorder="1" applyAlignment="1" applyProtection="1">
      <alignment horizontal="center" vertical="center"/>
      <protection hidden="1"/>
    </xf>
    <xf numFmtId="0" fontId="30" fillId="0" borderId="129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/>
      <protection hidden="1"/>
    </xf>
    <xf numFmtId="0" fontId="0" fillId="32" borderId="14" xfId="0" applyFill="1" applyBorder="1" applyAlignment="1" applyProtection="1">
      <alignment horizontal="center" vertical="center"/>
      <protection hidden="1"/>
    </xf>
    <xf numFmtId="0" fontId="3" fillId="32" borderId="124" xfId="0" applyFont="1" applyFill="1" applyBorder="1" applyAlignment="1" applyProtection="1">
      <alignment horizontal="center" vertical="center" wrapText="1"/>
      <protection hidden="1"/>
    </xf>
    <xf numFmtId="0" fontId="3" fillId="32" borderId="125" xfId="0" applyFont="1" applyFill="1" applyBorder="1" applyAlignment="1" applyProtection="1">
      <alignment horizontal="center" vertical="center" wrapText="1"/>
      <protection hidden="1"/>
    </xf>
    <xf numFmtId="0" fontId="21" fillId="32" borderId="125" xfId="0" applyFont="1" applyFill="1" applyBorder="1" applyAlignment="1" applyProtection="1">
      <alignment horizontal="center" vertical="center" wrapText="1"/>
      <protection hidden="1"/>
    </xf>
    <xf numFmtId="0" fontId="24" fillId="0" borderId="95" xfId="0" applyFont="1" applyFill="1" applyBorder="1" applyAlignment="1" applyProtection="1">
      <alignment horizontal="center" vertical="center" wrapText="1"/>
      <protection hidden="1"/>
    </xf>
    <xf numFmtId="0" fontId="24" fillId="0" borderId="96" xfId="0" applyFont="1" applyFill="1" applyBorder="1" applyAlignment="1" applyProtection="1">
      <alignment horizontal="center" vertical="center" wrapText="1"/>
      <protection hidden="1"/>
    </xf>
    <xf numFmtId="0" fontId="24" fillId="0" borderId="21" xfId="0" applyFont="1" applyFill="1" applyBorder="1" applyAlignment="1" applyProtection="1">
      <alignment horizontal="center" vertical="center" wrapText="1"/>
      <protection hidden="1"/>
    </xf>
    <xf numFmtId="0" fontId="24" fillId="0" borderId="29" xfId="0" applyFont="1" applyFill="1" applyBorder="1" applyAlignment="1" applyProtection="1">
      <alignment horizontal="center" vertical="center" wrapText="1"/>
      <protection hidden="1"/>
    </xf>
    <xf numFmtId="0" fontId="24" fillId="0" borderId="130" xfId="0" applyFont="1" applyFill="1" applyBorder="1" applyAlignment="1" applyProtection="1">
      <alignment horizontal="center" vertical="center" wrapText="1"/>
      <protection hidden="1"/>
    </xf>
    <xf numFmtId="0" fontId="24" fillId="0" borderId="113" xfId="0" applyFont="1" applyFill="1" applyBorder="1" applyAlignment="1" applyProtection="1">
      <alignment horizontal="center" vertical="center" wrapText="1"/>
      <protection hidden="1"/>
    </xf>
    <xf numFmtId="0" fontId="27" fillId="0" borderId="131" xfId="0" applyFont="1" applyFill="1" applyBorder="1" applyAlignment="1" applyProtection="1">
      <alignment horizontal="center" vertical="center" wrapText="1"/>
      <protection hidden="1"/>
    </xf>
    <xf numFmtId="0" fontId="27" fillId="0" borderId="132" xfId="0" applyFont="1" applyFill="1" applyBorder="1" applyAlignment="1" applyProtection="1">
      <alignment horizontal="center" vertical="center" wrapText="1"/>
      <protection hidden="1"/>
    </xf>
    <xf numFmtId="0" fontId="17" fillId="32" borderId="53" xfId="0" applyFont="1" applyFill="1" applyBorder="1" applyAlignment="1" applyProtection="1">
      <alignment horizontal="center" vertical="center"/>
      <protection hidden="1"/>
    </xf>
    <xf numFmtId="0" fontId="17" fillId="32" borderId="133" xfId="0" applyFont="1" applyFill="1" applyBorder="1" applyAlignment="1" applyProtection="1">
      <alignment horizontal="center" vertical="center"/>
      <protection hidden="1"/>
    </xf>
    <xf numFmtId="0" fontId="17" fillId="32" borderId="134" xfId="0" applyFont="1" applyFill="1" applyBorder="1" applyAlignment="1" applyProtection="1">
      <alignment horizontal="center" vertical="center"/>
      <protection hidden="1"/>
    </xf>
    <xf numFmtId="0" fontId="20" fillId="0" borderId="135" xfId="0" applyFont="1" applyBorder="1" applyAlignment="1" applyProtection="1">
      <alignment horizontal="left" vertical="center"/>
      <protection hidden="1"/>
    </xf>
    <xf numFmtId="0" fontId="12" fillId="0" borderId="121" xfId="0" applyFont="1" applyBorder="1" applyAlignment="1" applyProtection="1">
      <alignment horizontal="left" vertical="center"/>
      <protection hidden="1"/>
    </xf>
    <xf numFmtId="1" fontId="23" fillId="32" borderId="52" xfId="0" applyNumberFormat="1" applyFont="1" applyFill="1" applyBorder="1" applyAlignment="1" applyProtection="1">
      <alignment horizontal="center" vertical="center"/>
      <protection hidden="1"/>
    </xf>
    <xf numFmtId="1" fontId="23" fillId="32" borderId="133" xfId="0" applyNumberFormat="1" applyFont="1" applyFill="1" applyBorder="1" applyAlignment="1" applyProtection="1">
      <alignment horizontal="center" vertical="center"/>
      <protection hidden="1"/>
    </xf>
    <xf numFmtId="1" fontId="23" fillId="32" borderId="136" xfId="0" applyNumberFormat="1" applyFont="1" applyFill="1" applyBorder="1" applyAlignment="1" applyProtection="1">
      <alignment horizontal="center" vertical="center"/>
      <protection hidden="1"/>
    </xf>
    <xf numFmtId="0" fontId="26" fillId="32" borderId="137" xfId="0" applyFont="1" applyFill="1" applyBorder="1" applyAlignment="1" applyProtection="1">
      <alignment horizontal="left" vertical="center" wrapText="1" indent="1"/>
      <protection hidden="1"/>
    </xf>
    <xf numFmtId="0" fontId="26" fillId="32" borderId="136" xfId="0" applyFont="1" applyFill="1" applyBorder="1" applyAlignment="1" applyProtection="1">
      <alignment horizontal="left" vertical="center" wrapText="1" indent="1"/>
      <protection hidden="1"/>
    </xf>
    <xf numFmtId="0" fontId="17" fillId="32" borderId="52" xfId="0" applyFont="1" applyFill="1" applyBorder="1" applyAlignment="1" applyProtection="1">
      <alignment horizontal="center" vertical="center"/>
      <protection hidden="1"/>
    </xf>
    <xf numFmtId="0" fontId="17" fillId="32" borderId="138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0" fillId="0" borderId="121" xfId="0" applyBorder="1" applyAlignment="1" applyProtection="1">
      <alignment horizontal="right" vertical="center"/>
      <protection hidden="1"/>
    </xf>
    <xf numFmtId="0" fontId="26" fillId="0" borderId="99" xfId="0" applyFont="1" applyFill="1" applyBorder="1" applyAlignment="1" applyProtection="1">
      <alignment horizontal="center" vertical="center" wrapText="1"/>
      <protection hidden="1"/>
    </xf>
    <xf numFmtId="0" fontId="26" fillId="0" borderId="86" xfId="0" applyFont="1" applyFill="1" applyBorder="1" applyAlignment="1" applyProtection="1">
      <alignment horizontal="center" vertical="center" wrapText="1"/>
      <protection hidden="1"/>
    </xf>
    <xf numFmtId="0" fontId="26" fillId="0" borderId="96" xfId="0" applyFont="1" applyFill="1" applyBorder="1" applyAlignment="1" applyProtection="1">
      <alignment horizontal="center" vertical="center" wrapText="1"/>
      <protection hidden="1"/>
    </xf>
    <xf numFmtId="0" fontId="26" fillId="0" borderId="139" xfId="0" applyFont="1" applyFill="1" applyBorder="1" applyAlignment="1" applyProtection="1">
      <alignment horizontal="center" vertical="center" wrapText="1"/>
      <protection hidden="1"/>
    </xf>
    <xf numFmtId="0" fontId="26" fillId="0" borderId="104" xfId="0" applyFont="1" applyFill="1" applyBorder="1" applyAlignment="1" applyProtection="1">
      <alignment horizontal="center" vertical="center" wrapText="1"/>
      <protection hidden="1"/>
    </xf>
    <xf numFmtId="0" fontId="26" fillId="0" borderId="98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7" fillId="32" borderId="130" xfId="0" applyFont="1" applyFill="1" applyBorder="1" applyAlignment="1" applyProtection="1">
      <alignment horizontal="center" vertical="center" wrapText="1"/>
      <protection hidden="1"/>
    </xf>
    <xf numFmtId="0" fontId="17" fillId="32" borderId="133" xfId="0" applyFont="1" applyFill="1" applyBorder="1" applyAlignment="1" applyProtection="1">
      <alignment horizontal="center" vertical="center" wrapText="1"/>
      <protection hidden="1"/>
    </xf>
    <xf numFmtId="0" fontId="20" fillId="32" borderId="93" xfId="0" applyFont="1" applyFill="1" applyBorder="1" applyAlignment="1" applyProtection="1">
      <alignment horizontal="left" vertical="center" wrapText="1"/>
      <protection hidden="1"/>
    </xf>
    <xf numFmtId="0" fontId="20" fillId="32" borderId="89" xfId="0" applyFont="1" applyFill="1" applyBorder="1" applyAlignment="1" applyProtection="1">
      <alignment horizontal="left" vertical="center" wrapText="1"/>
      <protection hidden="1"/>
    </xf>
    <xf numFmtId="0" fontId="20" fillId="32" borderId="94" xfId="0" applyFont="1" applyFill="1" applyBorder="1" applyAlignment="1" applyProtection="1">
      <alignment horizontal="left" vertical="center" wrapText="1"/>
      <protection hidden="1"/>
    </xf>
    <xf numFmtId="0" fontId="17" fillId="32" borderId="137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dzienne fizjoterapia mgr 200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C98"/>
  <sheetViews>
    <sheetView tabSelected="1" zoomScale="111" zoomScaleNormal="111" zoomScaleSheetLayoutView="90" zoomScalePageLayoutView="40" workbookViewId="0" topLeftCell="A1">
      <selection activeCell="F1" sqref="A1:AA98"/>
    </sheetView>
  </sheetViews>
  <sheetFormatPr defaultColWidth="9.25390625" defaultRowHeight="12.75"/>
  <cols>
    <col min="1" max="1" width="3.75390625" style="109" customWidth="1"/>
    <col min="2" max="2" width="51.75390625" style="110" customWidth="1"/>
    <col min="3" max="3" width="6.75390625" style="111" customWidth="1"/>
    <col min="4" max="4" width="6.75390625" style="112" customWidth="1"/>
    <col min="5" max="6" width="6.75390625" style="32" customWidth="1"/>
    <col min="7" max="8" width="4.75390625" style="32" customWidth="1"/>
    <col min="9" max="9" width="4.75390625" style="33" customWidth="1"/>
    <col min="10" max="11" width="4.75390625" style="32" customWidth="1"/>
    <col min="12" max="12" width="4.75390625" style="33" customWidth="1"/>
    <col min="13" max="14" width="4.75390625" style="32" customWidth="1"/>
    <col min="15" max="15" width="4.75390625" style="33" customWidth="1"/>
    <col min="16" max="17" width="4.75390625" style="32" customWidth="1"/>
    <col min="18" max="18" width="4.75390625" style="33" customWidth="1"/>
    <col min="19" max="20" width="4.75390625" style="32" customWidth="1"/>
    <col min="21" max="21" width="4.75390625" style="33" customWidth="1"/>
    <col min="22" max="23" width="4.75390625" style="32" customWidth="1"/>
    <col min="24" max="24" width="4.75390625" style="113" customWidth="1"/>
    <col min="25" max="25" width="12.00390625" style="113" customWidth="1"/>
    <col min="26" max="26" width="4.75390625" style="114" customWidth="1"/>
    <col min="27" max="27" width="4.75390625" style="115" customWidth="1"/>
    <col min="28" max="28" width="9.75390625" style="32" customWidth="1"/>
    <col min="29" max="29" width="4.375" style="32" customWidth="1"/>
    <col min="30" max="30" width="13.25390625" style="32" bestFit="1" customWidth="1"/>
    <col min="31" max="16384" width="9.25390625" style="32" customWidth="1"/>
  </cols>
  <sheetData>
    <row r="1" spans="6:27" ht="13.5" customHeight="1">
      <c r="F1" s="181" t="s">
        <v>113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</row>
    <row r="2" spans="8:27" ht="13.5" customHeight="1">
      <c r="H2" s="181" t="s">
        <v>114</v>
      </c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</row>
    <row r="3" spans="3:27" ht="15.75" customHeight="1">
      <c r="C3" s="181" t="s">
        <v>115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</row>
    <row r="4" spans="8:27" ht="15.75" customHeight="1"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</row>
    <row r="5" spans="2:27" ht="29.25" customHeight="1">
      <c r="B5" s="174" t="s">
        <v>112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</row>
    <row r="6" spans="1:27" ht="35.25" customHeight="1">
      <c r="A6" s="297" t="s">
        <v>111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</row>
    <row r="7" spans="1:27" ht="24.75" customHeight="1">
      <c r="A7" s="297" t="s">
        <v>28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</row>
    <row r="8" spans="1:27" ht="24.75" customHeight="1" thickBot="1">
      <c r="A8" s="297" t="s">
        <v>110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</row>
    <row r="9" spans="1:27" s="33" customFormat="1" ht="13.5" customHeight="1" thickTop="1">
      <c r="A9" s="301" t="s">
        <v>27</v>
      </c>
      <c r="B9" s="283" t="s">
        <v>87</v>
      </c>
      <c r="C9" s="291" t="s">
        <v>21</v>
      </c>
      <c r="D9" s="292"/>
      <c r="E9" s="292"/>
      <c r="F9" s="292"/>
      <c r="G9" s="275" t="s">
        <v>0</v>
      </c>
      <c r="H9" s="276"/>
      <c r="I9" s="276"/>
      <c r="J9" s="276"/>
      <c r="K9" s="276"/>
      <c r="L9" s="277"/>
      <c r="M9" s="279" t="s">
        <v>1</v>
      </c>
      <c r="N9" s="276"/>
      <c r="O9" s="276"/>
      <c r="P9" s="276"/>
      <c r="Q9" s="276"/>
      <c r="R9" s="280"/>
      <c r="S9" s="273" t="s">
        <v>2</v>
      </c>
      <c r="T9" s="273"/>
      <c r="U9" s="273"/>
      <c r="V9" s="273"/>
      <c r="W9" s="273"/>
      <c r="X9" s="274"/>
      <c r="Y9" s="253" t="s">
        <v>35</v>
      </c>
      <c r="Z9" s="247" t="s">
        <v>53</v>
      </c>
      <c r="AA9" s="248"/>
    </row>
    <row r="10" spans="1:27" s="33" customFormat="1" ht="12.75">
      <c r="A10" s="302"/>
      <c r="B10" s="284"/>
      <c r="C10" s="293"/>
      <c r="D10" s="294"/>
      <c r="E10" s="294"/>
      <c r="F10" s="294"/>
      <c r="G10" s="290" t="s">
        <v>30</v>
      </c>
      <c r="H10" s="215"/>
      <c r="I10" s="282"/>
      <c r="J10" s="214" t="s">
        <v>4</v>
      </c>
      <c r="K10" s="215"/>
      <c r="L10" s="216"/>
      <c r="M10" s="281" t="s">
        <v>5</v>
      </c>
      <c r="N10" s="215"/>
      <c r="O10" s="282"/>
      <c r="P10" s="214" t="s">
        <v>6</v>
      </c>
      <c r="Q10" s="215"/>
      <c r="R10" s="278"/>
      <c r="S10" s="215" t="s">
        <v>7</v>
      </c>
      <c r="T10" s="215"/>
      <c r="U10" s="282"/>
      <c r="V10" s="270" t="s">
        <v>8</v>
      </c>
      <c r="W10" s="271"/>
      <c r="X10" s="272"/>
      <c r="Y10" s="254"/>
      <c r="Z10" s="249"/>
      <c r="AA10" s="250"/>
    </row>
    <row r="11" spans="1:27" s="33" customFormat="1" ht="12.75" customHeight="1">
      <c r="A11" s="302"/>
      <c r="B11" s="284"/>
      <c r="C11" s="299" t="s">
        <v>25</v>
      </c>
      <c r="D11" s="300"/>
      <c r="E11" s="295" t="s">
        <v>24</v>
      </c>
      <c r="F11" s="288" t="s">
        <v>23</v>
      </c>
      <c r="G11" s="191" t="s">
        <v>51</v>
      </c>
      <c r="H11" s="268" t="s">
        <v>52</v>
      </c>
      <c r="I11" s="222" t="s">
        <v>22</v>
      </c>
      <c r="J11" s="286" t="s">
        <v>51</v>
      </c>
      <c r="K11" s="268" t="s">
        <v>52</v>
      </c>
      <c r="L11" s="227" t="s">
        <v>22</v>
      </c>
      <c r="M11" s="191" t="s">
        <v>51</v>
      </c>
      <c r="N11" s="268" t="s">
        <v>52</v>
      </c>
      <c r="O11" s="222" t="s">
        <v>22</v>
      </c>
      <c r="P11" s="286" t="s">
        <v>51</v>
      </c>
      <c r="Q11" s="268" t="s">
        <v>52</v>
      </c>
      <c r="R11" s="227" t="s">
        <v>22</v>
      </c>
      <c r="S11" s="191" t="s">
        <v>51</v>
      </c>
      <c r="T11" s="268" t="s">
        <v>52</v>
      </c>
      <c r="U11" s="222" t="s">
        <v>22</v>
      </c>
      <c r="V11" s="286" t="s">
        <v>51</v>
      </c>
      <c r="W11" s="268" t="s">
        <v>52</v>
      </c>
      <c r="X11" s="227" t="s">
        <v>22</v>
      </c>
      <c r="Y11" s="254"/>
      <c r="Z11" s="249"/>
      <c r="AA11" s="250"/>
    </row>
    <row r="12" spans="1:27" s="33" customFormat="1" ht="13.5" customHeight="1" thickBot="1">
      <c r="A12" s="303"/>
      <c r="B12" s="285"/>
      <c r="C12" s="34" t="s">
        <v>26</v>
      </c>
      <c r="D12" s="35" t="s">
        <v>22</v>
      </c>
      <c r="E12" s="296"/>
      <c r="F12" s="289"/>
      <c r="G12" s="192"/>
      <c r="H12" s="269"/>
      <c r="I12" s="223"/>
      <c r="J12" s="287"/>
      <c r="K12" s="269"/>
      <c r="L12" s="228"/>
      <c r="M12" s="192"/>
      <c r="N12" s="269"/>
      <c r="O12" s="223"/>
      <c r="P12" s="287"/>
      <c r="Q12" s="269"/>
      <c r="R12" s="228"/>
      <c r="S12" s="192"/>
      <c r="T12" s="269"/>
      <c r="U12" s="223"/>
      <c r="V12" s="287"/>
      <c r="W12" s="269"/>
      <c r="X12" s="228"/>
      <c r="Y12" s="255"/>
      <c r="Z12" s="251"/>
      <c r="AA12" s="252"/>
    </row>
    <row r="13" spans="1:27" s="36" customFormat="1" ht="19.5" customHeight="1" thickTop="1">
      <c r="A13" s="200" t="s">
        <v>88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2"/>
    </row>
    <row r="14" spans="1:27" s="37" customFormat="1" ht="15" customHeight="1">
      <c r="A14" s="185" t="s">
        <v>89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7"/>
    </row>
    <row r="15" spans="1:28" s="37" customFormat="1" ht="15.75">
      <c r="A15" s="1" t="s">
        <v>9</v>
      </c>
      <c r="B15" s="4" t="s">
        <v>84</v>
      </c>
      <c r="C15" s="38">
        <f aca="true" t="shared" si="0" ref="C15:C20">SUM(E15:F15)</f>
        <v>65</v>
      </c>
      <c r="D15" s="39">
        <f aca="true" t="shared" si="1" ref="D15:D20">SUM(I15,L15,O15,R15,U15,X15)</f>
        <v>5</v>
      </c>
      <c r="E15" s="40">
        <f aca="true" t="shared" si="2" ref="E15:F19">SUM(G15,J15,M15,P15,S15,V15)</f>
        <v>26</v>
      </c>
      <c r="F15" s="41">
        <f t="shared" si="2"/>
        <v>39</v>
      </c>
      <c r="G15" s="5">
        <v>26</v>
      </c>
      <c r="H15" s="5">
        <v>39</v>
      </c>
      <c r="I15" s="6">
        <v>5</v>
      </c>
      <c r="J15" s="7"/>
      <c r="K15" s="5"/>
      <c r="L15" s="8"/>
      <c r="M15" s="5"/>
      <c r="N15" s="5"/>
      <c r="O15" s="5"/>
      <c r="P15" s="7"/>
      <c r="Q15" s="5"/>
      <c r="R15" s="8"/>
      <c r="S15" s="5"/>
      <c r="T15" s="5"/>
      <c r="U15" s="5"/>
      <c r="V15" s="7"/>
      <c r="W15" s="5"/>
      <c r="X15" s="5"/>
      <c r="Y15" s="9" t="s">
        <v>43</v>
      </c>
      <c r="Z15" s="20" t="s">
        <v>31</v>
      </c>
      <c r="AA15" s="42">
        <f aca="true" t="shared" si="3" ref="AA15:AA20">MAX(IF(I15&gt;0,1,0),IF(L15&gt;0,2,0),IF(O15&gt;0,3,0),IF(R15&gt;0,4,0),IF(U15&gt;0,5,0),IF(X15&gt;0,6,0))</f>
        <v>1</v>
      </c>
      <c r="AB15" s="171" t="str">
        <f>CONCATENATE(Z15,AA15)</f>
        <v>E1</v>
      </c>
    </row>
    <row r="16" spans="1:28" s="37" customFormat="1" ht="15.75">
      <c r="A16" s="1" t="s">
        <v>10</v>
      </c>
      <c r="B16" s="4" t="s">
        <v>36</v>
      </c>
      <c r="C16" s="38">
        <f t="shared" si="0"/>
        <v>52</v>
      </c>
      <c r="D16" s="39">
        <f t="shared" si="1"/>
        <v>4</v>
      </c>
      <c r="E16" s="40">
        <f t="shared" si="2"/>
        <v>26</v>
      </c>
      <c r="F16" s="41">
        <f t="shared" si="2"/>
        <v>26</v>
      </c>
      <c r="G16" s="10"/>
      <c r="H16" s="10"/>
      <c r="I16" s="11"/>
      <c r="J16" s="12"/>
      <c r="K16" s="10"/>
      <c r="L16" s="13"/>
      <c r="M16" s="10">
        <v>26</v>
      </c>
      <c r="N16" s="10">
        <v>26</v>
      </c>
      <c r="O16" s="10">
        <v>4</v>
      </c>
      <c r="P16" s="12"/>
      <c r="Q16" s="10"/>
      <c r="R16" s="13"/>
      <c r="S16" s="10"/>
      <c r="T16" s="10"/>
      <c r="U16" s="10"/>
      <c r="V16" s="12"/>
      <c r="W16" s="10"/>
      <c r="X16" s="10"/>
      <c r="Y16" s="14" t="s">
        <v>43</v>
      </c>
      <c r="Z16" s="22"/>
      <c r="AA16" s="43">
        <f t="shared" si="3"/>
        <v>3</v>
      </c>
      <c r="AB16" s="171" t="str">
        <f aca="true" t="shared" si="4" ref="AB16:AB58">CONCATENATE(Z16,AA16)</f>
        <v>3</v>
      </c>
    </row>
    <row r="17" spans="1:28" s="37" customFormat="1" ht="15.75">
      <c r="A17" s="1" t="s">
        <v>11</v>
      </c>
      <c r="B17" s="4" t="s">
        <v>37</v>
      </c>
      <c r="C17" s="38">
        <f t="shared" si="0"/>
        <v>65</v>
      </c>
      <c r="D17" s="39">
        <f t="shared" si="1"/>
        <v>5</v>
      </c>
      <c r="E17" s="40">
        <f t="shared" si="2"/>
        <v>26</v>
      </c>
      <c r="F17" s="41">
        <f t="shared" si="2"/>
        <v>39</v>
      </c>
      <c r="G17" s="10"/>
      <c r="H17" s="10"/>
      <c r="I17" s="11"/>
      <c r="J17" s="12">
        <v>26</v>
      </c>
      <c r="K17" s="10">
        <v>39</v>
      </c>
      <c r="L17" s="13">
        <v>5</v>
      </c>
      <c r="M17" s="10"/>
      <c r="N17" s="10"/>
      <c r="O17" s="10"/>
      <c r="P17" s="12"/>
      <c r="Q17" s="10"/>
      <c r="R17" s="13"/>
      <c r="S17" s="10"/>
      <c r="T17" s="10"/>
      <c r="U17" s="10"/>
      <c r="V17" s="12"/>
      <c r="W17" s="10"/>
      <c r="X17" s="10"/>
      <c r="Y17" s="14" t="s">
        <v>43</v>
      </c>
      <c r="Z17" s="22" t="s">
        <v>31</v>
      </c>
      <c r="AA17" s="43">
        <f t="shared" si="3"/>
        <v>2</v>
      </c>
      <c r="AB17" s="171" t="str">
        <f t="shared" si="4"/>
        <v>E2</v>
      </c>
    </row>
    <row r="18" spans="1:28" s="37" customFormat="1" ht="15.75">
      <c r="A18" s="1" t="s">
        <v>12</v>
      </c>
      <c r="B18" s="4" t="s">
        <v>38</v>
      </c>
      <c r="C18" s="38">
        <f t="shared" si="0"/>
        <v>65</v>
      </c>
      <c r="D18" s="39">
        <f t="shared" si="1"/>
        <v>5</v>
      </c>
      <c r="E18" s="40">
        <f t="shared" si="2"/>
        <v>26</v>
      </c>
      <c r="F18" s="41">
        <f t="shared" si="2"/>
        <v>39</v>
      </c>
      <c r="G18" s="10"/>
      <c r="H18" s="10"/>
      <c r="I18" s="11"/>
      <c r="J18" s="12"/>
      <c r="K18" s="10"/>
      <c r="L18" s="13"/>
      <c r="M18" s="10">
        <v>26</v>
      </c>
      <c r="N18" s="10">
        <v>39</v>
      </c>
      <c r="O18" s="10">
        <v>5</v>
      </c>
      <c r="P18" s="12"/>
      <c r="Q18" s="10"/>
      <c r="R18" s="13"/>
      <c r="S18" s="10"/>
      <c r="T18" s="10"/>
      <c r="U18" s="10"/>
      <c r="V18" s="12"/>
      <c r="W18" s="10"/>
      <c r="X18" s="10"/>
      <c r="Y18" s="14" t="s">
        <v>43</v>
      </c>
      <c r="Z18" s="22" t="s">
        <v>31</v>
      </c>
      <c r="AA18" s="43">
        <f>MAX(IF(I18&gt;0,1,0),IF(L18&gt;0,2,0),IF(O18&gt;0,3,0),IF(R18&gt;0,4,0),IF(U18&gt;0,5,0),IF(X18&gt;0,6,0))</f>
        <v>3</v>
      </c>
      <c r="AB18" s="171" t="str">
        <f>CONCATENATE(Z18,AA18)</f>
        <v>E3</v>
      </c>
    </row>
    <row r="19" spans="1:28" s="37" customFormat="1" ht="15.75">
      <c r="A19" s="154" t="s">
        <v>13</v>
      </c>
      <c r="B19" s="4" t="s">
        <v>39</v>
      </c>
      <c r="C19" s="38">
        <f t="shared" si="0"/>
        <v>52</v>
      </c>
      <c r="D19" s="39">
        <f t="shared" si="1"/>
        <v>4</v>
      </c>
      <c r="E19" s="40">
        <f t="shared" si="2"/>
        <v>26</v>
      </c>
      <c r="F19" s="41">
        <f t="shared" si="2"/>
        <v>26</v>
      </c>
      <c r="G19" s="10"/>
      <c r="H19" s="10"/>
      <c r="I19" s="11"/>
      <c r="J19" s="12">
        <v>26</v>
      </c>
      <c r="K19" s="10">
        <v>26</v>
      </c>
      <c r="L19" s="13">
        <v>4</v>
      </c>
      <c r="M19" s="10"/>
      <c r="N19" s="10"/>
      <c r="O19" s="10"/>
      <c r="P19" s="12"/>
      <c r="Q19" s="10"/>
      <c r="R19" s="13"/>
      <c r="S19" s="10"/>
      <c r="T19" s="10"/>
      <c r="U19" s="10"/>
      <c r="V19" s="12"/>
      <c r="W19" s="10"/>
      <c r="X19" s="10"/>
      <c r="Y19" s="14" t="s">
        <v>43</v>
      </c>
      <c r="Z19" s="22" t="s">
        <v>31</v>
      </c>
      <c r="AA19" s="43">
        <f t="shared" si="3"/>
        <v>2</v>
      </c>
      <c r="AB19" s="171" t="str">
        <f t="shared" si="4"/>
        <v>E2</v>
      </c>
    </row>
    <row r="20" spans="1:28" s="37" customFormat="1" ht="16.5" thickBot="1">
      <c r="A20" s="147" t="s">
        <v>14</v>
      </c>
      <c r="B20" s="169" t="s">
        <v>65</v>
      </c>
      <c r="C20" s="135">
        <f t="shared" si="0"/>
        <v>39</v>
      </c>
      <c r="D20" s="124">
        <f t="shared" si="1"/>
        <v>3</v>
      </c>
      <c r="E20" s="46">
        <f>SUM(G20,J20,M20,P20,S20,V20)</f>
        <v>13</v>
      </c>
      <c r="F20" s="47">
        <f>SUM(H20,K20,N20,Q20,T20,W20)</f>
        <v>26</v>
      </c>
      <c r="G20" s="141"/>
      <c r="H20" s="141"/>
      <c r="I20" s="141"/>
      <c r="J20" s="142"/>
      <c r="K20" s="141"/>
      <c r="L20" s="143"/>
      <c r="M20" s="141">
        <v>13</v>
      </c>
      <c r="N20" s="141">
        <v>26</v>
      </c>
      <c r="O20" s="141">
        <v>3</v>
      </c>
      <c r="P20" s="142"/>
      <c r="Q20" s="141"/>
      <c r="R20" s="143"/>
      <c r="S20" s="141"/>
      <c r="T20" s="141"/>
      <c r="U20" s="144"/>
      <c r="V20" s="142"/>
      <c r="W20" s="141"/>
      <c r="X20" s="141"/>
      <c r="Y20" s="145" t="s">
        <v>43</v>
      </c>
      <c r="Z20" s="146" t="s">
        <v>31</v>
      </c>
      <c r="AA20" s="48">
        <f t="shared" si="3"/>
        <v>3</v>
      </c>
      <c r="AB20" s="171" t="str">
        <f>CONCATENATE(Z18,AA20)</f>
        <v>E3</v>
      </c>
    </row>
    <row r="21" spans="1:28" s="53" customFormat="1" ht="16.5" thickBot="1">
      <c r="A21" s="127"/>
      <c r="B21" s="121"/>
      <c r="C21" s="139">
        <f aca="true" t="shared" si="5" ref="C21:X21">SUM(C15:C20)</f>
        <v>338</v>
      </c>
      <c r="D21" s="140">
        <f t="shared" si="5"/>
        <v>26</v>
      </c>
      <c r="E21" s="128">
        <f t="shared" si="5"/>
        <v>143</v>
      </c>
      <c r="F21" s="129">
        <f t="shared" si="5"/>
        <v>195</v>
      </c>
      <c r="G21" s="130">
        <f t="shared" si="5"/>
        <v>26</v>
      </c>
      <c r="H21" s="130">
        <f t="shared" si="5"/>
        <v>39</v>
      </c>
      <c r="I21" s="130">
        <f t="shared" si="5"/>
        <v>5</v>
      </c>
      <c r="J21" s="131">
        <f t="shared" si="5"/>
        <v>52</v>
      </c>
      <c r="K21" s="130">
        <f t="shared" si="5"/>
        <v>65</v>
      </c>
      <c r="L21" s="132">
        <f t="shared" si="5"/>
        <v>9</v>
      </c>
      <c r="M21" s="130">
        <f t="shared" si="5"/>
        <v>65</v>
      </c>
      <c r="N21" s="130">
        <f t="shared" si="5"/>
        <v>91</v>
      </c>
      <c r="O21" s="130">
        <f t="shared" si="5"/>
        <v>12</v>
      </c>
      <c r="P21" s="131">
        <f t="shared" si="5"/>
        <v>0</v>
      </c>
      <c r="Q21" s="130">
        <f t="shared" si="5"/>
        <v>0</v>
      </c>
      <c r="R21" s="132">
        <f t="shared" si="5"/>
        <v>0</v>
      </c>
      <c r="S21" s="130">
        <f t="shared" si="5"/>
        <v>0</v>
      </c>
      <c r="T21" s="130">
        <f t="shared" si="5"/>
        <v>0</v>
      </c>
      <c r="U21" s="130">
        <f t="shared" si="5"/>
        <v>0</v>
      </c>
      <c r="V21" s="131">
        <f t="shared" si="5"/>
        <v>0</v>
      </c>
      <c r="W21" s="130">
        <f t="shared" si="5"/>
        <v>0</v>
      </c>
      <c r="X21" s="130">
        <f t="shared" si="5"/>
        <v>0</v>
      </c>
      <c r="Y21" s="133"/>
      <c r="Z21" s="134"/>
      <c r="AA21" s="48"/>
      <c r="AB21" s="171">
        <f t="shared" si="4"/>
      </c>
    </row>
    <row r="22" spans="1:28" s="37" customFormat="1" ht="15.75">
      <c r="A22" s="217" t="s">
        <v>90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9"/>
      <c r="AB22" s="171">
        <f t="shared" si="4"/>
      </c>
    </row>
    <row r="23" spans="1:28" s="37" customFormat="1" ht="15.75">
      <c r="A23" s="1" t="s">
        <v>9</v>
      </c>
      <c r="B23" s="122" t="s">
        <v>40</v>
      </c>
      <c r="C23" s="38">
        <f aca="true" t="shared" si="6" ref="C23:C34">SUM(E23:F23)</f>
        <v>52</v>
      </c>
      <c r="D23" s="39">
        <f aca="true" t="shared" si="7" ref="D23:D34">SUM(I23,L23,O23,R23,U23,X23)</f>
        <v>4</v>
      </c>
      <c r="E23" s="40">
        <f aca="true" t="shared" si="8" ref="E23:E34">SUM(G23,J23,M23,P23,S23,V23)</f>
        <v>26</v>
      </c>
      <c r="F23" s="41">
        <f aca="true" t="shared" si="9" ref="F23:F34">SUM(H23,K23,N23,Q23,T23,W23)</f>
        <v>26</v>
      </c>
      <c r="G23" s="116"/>
      <c r="H23" s="117"/>
      <c r="I23" s="117"/>
      <c r="J23" s="118"/>
      <c r="K23" s="117"/>
      <c r="L23" s="117"/>
      <c r="M23" s="119"/>
      <c r="N23" s="117"/>
      <c r="O23" s="117"/>
      <c r="P23" s="118"/>
      <c r="Q23" s="117"/>
      <c r="R23" s="120"/>
      <c r="S23" s="117">
        <v>26</v>
      </c>
      <c r="T23" s="117">
        <v>26</v>
      </c>
      <c r="U23" s="117">
        <v>4</v>
      </c>
      <c r="V23" s="118"/>
      <c r="W23" s="117"/>
      <c r="X23" s="117"/>
      <c r="Y23" s="19" t="s">
        <v>43</v>
      </c>
      <c r="Z23" s="20"/>
      <c r="AA23" s="42">
        <f aca="true" t="shared" si="10" ref="AA23:AA34">MAX(IF(I23&gt;0,1,0),IF(L23&gt;0,2,0),IF(O23&gt;0,3,0),IF(R23&gt;0,4,0),IF(U23&gt;0,5,0),IF(X23&gt;0,6,0))</f>
        <v>5</v>
      </c>
      <c r="AB23" s="171" t="str">
        <f t="shared" si="4"/>
        <v>5</v>
      </c>
    </row>
    <row r="24" spans="1:28" s="37" customFormat="1" ht="15.75">
      <c r="A24" s="1" t="s">
        <v>10</v>
      </c>
      <c r="B24" s="122" t="s">
        <v>79</v>
      </c>
      <c r="C24" s="38">
        <f t="shared" si="6"/>
        <v>26</v>
      </c>
      <c r="D24" s="39">
        <f t="shared" si="7"/>
        <v>2</v>
      </c>
      <c r="E24" s="40">
        <f t="shared" si="8"/>
        <v>26</v>
      </c>
      <c r="F24" s="41">
        <f t="shared" si="9"/>
        <v>0</v>
      </c>
      <c r="G24" s="116"/>
      <c r="H24" s="117"/>
      <c r="I24" s="117"/>
      <c r="J24" s="118"/>
      <c r="K24" s="117"/>
      <c r="L24" s="117"/>
      <c r="M24" s="119"/>
      <c r="N24" s="117"/>
      <c r="O24" s="117"/>
      <c r="P24" s="118"/>
      <c r="Q24" s="117"/>
      <c r="R24" s="120"/>
      <c r="S24" s="117"/>
      <c r="T24" s="117"/>
      <c r="U24" s="117"/>
      <c r="V24" s="118">
        <v>26</v>
      </c>
      <c r="W24" s="117"/>
      <c r="X24" s="117">
        <v>2</v>
      </c>
      <c r="Y24" s="21" t="s">
        <v>43</v>
      </c>
      <c r="Z24" s="22"/>
      <c r="AA24" s="43">
        <f t="shared" si="10"/>
        <v>6</v>
      </c>
      <c r="AB24" s="171" t="str">
        <f t="shared" si="4"/>
        <v>6</v>
      </c>
    </row>
    <row r="25" spans="1:28" s="37" customFormat="1" ht="15.75">
      <c r="A25" s="1" t="s">
        <v>11</v>
      </c>
      <c r="B25" s="122" t="s">
        <v>80</v>
      </c>
      <c r="C25" s="38">
        <f t="shared" si="6"/>
        <v>52</v>
      </c>
      <c r="D25" s="39">
        <f t="shared" si="7"/>
        <v>4</v>
      </c>
      <c r="E25" s="40">
        <f t="shared" si="8"/>
        <v>26</v>
      </c>
      <c r="F25" s="41">
        <f t="shared" si="9"/>
        <v>26</v>
      </c>
      <c r="G25" s="116"/>
      <c r="H25" s="117"/>
      <c r="I25" s="117"/>
      <c r="J25" s="118"/>
      <c r="K25" s="117"/>
      <c r="L25" s="117"/>
      <c r="M25" s="119"/>
      <c r="N25" s="117"/>
      <c r="O25" s="117"/>
      <c r="P25" s="118">
        <v>26</v>
      </c>
      <c r="Q25" s="117">
        <v>26</v>
      </c>
      <c r="R25" s="120">
        <v>4</v>
      </c>
      <c r="S25" s="117"/>
      <c r="T25" s="117"/>
      <c r="U25" s="117"/>
      <c r="V25" s="118"/>
      <c r="W25" s="117"/>
      <c r="X25" s="117"/>
      <c r="Y25" s="21" t="s">
        <v>43</v>
      </c>
      <c r="Z25" s="22"/>
      <c r="AA25" s="43">
        <f t="shared" si="10"/>
        <v>4</v>
      </c>
      <c r="AB25" s="171" t="str">
        <f t="shared" si="4"/>
        <v>4</v>
      </c>
    </row>
    <row r="26" spans="1:28" s="37" customFormat="1" ht="15.75">
      <c r="A26" s="1" t="s">
        <v>12</v>
      </c>
      <c r="B26" s="122" t="s">
        <v>41</v>
      </c>
      <c r="C26" s="38">
        <f t="shared" si="6"/>
        <v>52</v>
      </c>
      <c r="D26" s="39">
        <f t="shared" si="7"/>
        <v>4</v>
      </c>
      <c r="E26" s="40">
        <f t="shared" si="8"/>
        <v>26</v>
      </c>
      <c r="F26" s="41">
        <f t="shared" si="9"/>
        <v>26</v>
      </c>
      <c r="G26" s="116"/>
      <c r="H26" s="117"/>
      <c r="I26" s="117"/>
      <c r="J26" s="118"/>
      <c r="K26" s="117"/>
      <c r="L26" s="117"/>
      <c r="M26" s="119"/>
      <c r="N26" s="117"/>
      <c r="O26" s="117"/>
      <c r="P26" s="118"/>
      <c r="Q26" s="117"/>
      <c r="R26" s="120"/>
      <c r="S26" s="117">
        <v>26</v>
      </c>
      <c r="T26" s="117">
        <v>26</v>
      </c>
      <c r="U26" s="117">
        <v>4</v>
      </c>
      <c r="V26" s="118"/>
      <c r="W26" s="117"/>
      <c r="X26" s="117"/>
      <c r="Y26" s="21" t="s">
        <v>43</v>
      </c>
      <c r="Z26" s="22" t="s">
        <v>31</v>
      </c>
      <c r="AA26" s="43">
        <f t="shared" si="10"/>
        <v>5</v>
      </c>
      <c r="AB26" s="171" t="str">
        <f t="shared" si="4"/>
        <v>E5</v>
      </c>
    </row>
    <row r="27" spans="1:28" s="37" customFormat="1" ht="15.75">
      <c r="A27" s="1" t="s">
        <v>13</v>
      </c>
      <c r="B27" s="122" t="s">
        <v>109</v>
      </c>
      <c r="C27" s="38">
        <f t="shared" si="6"/>
        <v>52</v>
      </c>
      <c r="D27" s="39">
        <f t="shared" si="7"/>
        <v>4</v>
      </c>
      <c r="E27" s="40">
        <f t="shared" si="8"/>
        <v>26</v>
      </c>
      <c r="F27" s="41">
        <f t="shared" si="9"/>
        <v>26</v>
      </c>
      <c r="G27" s="116"/>
      <c r="H27" s="117"/>
      <c r="I27" s="117"/>
      <c r="J27" s="118"/>
      <c r="K27" s="117"/>
      <c r="L27" s="117"/>
      <c r="M27" s="119"/>
      <c r="N27" s="117"/>
      <c r="O27" s="117"/>
      <c r="P27" s="118"/>
      <c r="Q27" s="117"/>
      <c r="R27" s="120"/>
      <c r="S27" s="117"/>
      <c r="T27" s="117"/>
      <c r="U27" s="117"/>
      <c r="V27" s="118">
        <v>26</v>
      </c>
      <c r="W27" s="117">
        <v>26</v>
      </c>
      <c r="X27" s="117">
        <v>4</v>
      </c>
      <c r="Y27" s="21" t="s">
        <v>43</v>
      </c>
      <c r="Z27" s="22" t="s">
        <v>31</v>
      </c>
      <c r="AA27" s="43">
        <f t="shared" si="10"/>
        <v>6</v>
      </c>
      <c r="AB27" s="171" t="str">
        <f t="shared" si="4"/>
        <v>E6</v>
      </c>
    </row>
    <row r="28" spans="1:28" s="37" customFormat="1" ht="16.5" thickBot="1">
      <c r="A28" s="1" t="s">
        <v>14</v>
      </c>
      <c r="B28" s="122" t="s">
        <v>42</v>
      </c>
      <c r="C28" s="38">
        <f t="shared" si="6"/>
        <v>52</v>
      </c>
      <c r="D28" s="39">
        <f t="shared" si="7"/>
        <v>4</v>
      </c>
      <c r="E28" s="40">
        <f t="shared" si="8"/>
        <v>26</v>
      </c>
      <c r="F28" s="41">
        <f t="shared" si="9"/>
        <v>26</v>
      </c>
      <c r="G28" s="116">
        <v>26</v>
      </c>
      <c r="H28" s="117">
        <v>26</v>
      </c>
      <c r="I28" s="117">
        <v>4</v>
      </c>
      <c r="J28" s="118"/>
      <c r="K28" s="117"/>
      <c r="L28" s="117"/>
      <c r="M28" s="119"/>
      <c r="N28" s="117"/>
      <c r="O28" s="117"/>
      <c r="P28" s="118"/>
      <c r="Q28" s="117"/>
      <c r="R28" s="120"/>
      <c r="S28" s="117"/>
      <c r="T28" s="117"/>
      <c r="U28" s="117"/>
      <c r="V28" s="118"/>
      <c r="W28" s="117"/>
      <c r="X28" s="117"/>
      <c r="Y28" s="21" t="s">
        <v>43</v>
      </c>
      <c r="Z28" s="22" t="s">
        <v>31</v>
      </c>
      <c r="AA28" s="43">
        <f t="shared" si="10"/>
        <v>1</v>
      </c>
      <c r="AB28" s="171" t="str">
        <f t="shared" si="4"/>
        <v>E1</v>
      </c>
    </row>
    <row r="29" spans="1:29" s="37" customFormat="1" ht="16.5" thickBot="1">
      <c r="A29" s="1" t="s">
        <v>15</v>
      </c>
      <c r="B29" s="122" t="s">
        <v>81</v>
      </c>
      <c r="C29" s="38">
        <f t="shared" si="6"/>
        <v>52</v>
      </c>
      <c r="D29" s="39">
        <f t="shared" si="7"/>
        <v>4</v>
      </c>
      <c r="E29" s="40">
        <f t="shared" si="8"/>
        <v>26</v>
      </c>
      <c r="F29" s="41">
        <f t="shared" si="9"/>
        <v>26</v>
      </c>
      <c r="G29" s="116"/>
      <c r="H29" s="117"/>
      <c r="I29" s="117"/>
      <c r="J29" s="118"/>
      <c r="K29" s="117"/>
      <c r="L29" s="117"/>
      <c r="M29" s="119"/>
      <c r="N29" s="117"/>
      <c r="O29" s="117"/>
      <c r="P29" s="118"/>
      <c r="Q29" s="117"/>
      <c r="R29" s="120"/>
      <c r="S29" s="117">
        <v>26</v>
      </c>
      <c r="T29" s="117">
        <v>26</v>
      </c>
      <c r="U29" s="117">
        <v>4</v>
      </c>
      <c r="V29" s="118"/>
      <c r="W29" s="117"/>
      <c r="X29" s="117"/>
      <c r="Y29" s="21" t="s">
        <v>43</v>
      </c>
      <c r="Z29" s="22" t="s">
        <v>31</v>
      </c>
      <c r="AA29" s="43">
        <f t="shared" si="10"/>
        <v>5</v>
      </c>
      <c r="AB29" s="171" t="str">
        <f t="shared" si="4"/>
        <v>E5</v>
      </c>
      <c r="AC29" s="138"/>
    </row>
    <row r="30" spans="1:28" s="37" customFormat="1" ht="15.75">
      <c r="A30" s="1" t="s">
        <v>16</v>
      </c>
      <c r="B30" s="122" t="s">
        <v>107</v>
      </c>
      <c r="C30" s="38">
        <f t="shared" si="6"/>
        <v>26</v>
      </c>
      <c r="D30" s="39">
        <f t="shared" si="7"/>
        <v>2</v>
      </c>
      <c r="E30" s="40">
        <f t="shared" si="8"/>
        <v>0</v>
      </c>
      <c r="F30" s="41">
        <f t="shared" si="9"/>
        <v>26</v>
      </c>
      <c r="G30" s="116"/>
      <c r="H30" s="117"/>
      <c r="I30" s="117"/>
      <c r="J30" s="118"/>
      <c r="K30" s="117"/>
      <c r="L30" s="117"/>
      <c r="M30" s="119"/>
      <c r="N30" s="117"/>
      <c r="O30" s="117"/>
      <c r="P30" s="118"/>
      <c r="Q30" s="117"/>
      <c r="R30" s="120"/>
      <c r="S30" s="117"/>
      <c r="T30" s="117"/>
      <c r="U30" s="117"/>
      <c r="V30" s="118"/>
      <c r="W30" s="117">
        <v>26</v>
      </c>
      <c r="X30" s="117">
        <v>2</v>
      </c>
      <c r="Y30" s="21" t="s">
        <v>43</v>
      </c>
      <c r="Z30" s="22" t="s">
        <v>31</v>
      </c>
      <c r="AA30" s="43">
        <f t="shared" si="10"/>
        <v>6</v>
      </c>
      <c r="AB30" s="171" t="str">
        <f t="shared" si="4"/>
        <v>E6</v>
      </c>
    </row>
    <row r="31" spans="1:28" s="37" customFormat="1" ht="15.75">
      <c r="A31" s="1" t="s">
        <v>17</v>
      </c>
      <c r="B31" s="122" t="s">
        <v>105</v>
      </c>
      <c r="C31" s="38">
        <f t="shared" si="6"/>
        <v>52</v>
      </c>
      <c r="D31" s="39">
        <f t="shared" si="7"/>
        <v>4</v>
      </c>
      <c r="E31" s="40">
        <f>SUM(G31,J31,M31,P31,S31,V31)</f>
        <v>26</v>
      </c>
      <c r="F31" s="41">
        <f t="shared" si="9"/>
        <v>26</v>
      </c>
      <c r="G31" s="116">
        <v>26</v>
      </c>
      <c r="H31" s="117">
        <v>26</v>
      </c>
      <c r="I31" s="117">
        <v>4</v>
      </c>
      <c r="J31" s="118"/>
      <c r="K31" s="117"/>
      <c r="L31" s="117"/>
      <c r="M31" s="119"/>
      <c r="N31" s="117"/>
      <c r="O31" s="117"/>
      <c r="P31" s="118"/>
      <c r="Q31" s="117"/>
      <c r="R31" s="120"/>
      <c r="S31" s="117"/>
      <c r="T31" s="117"/>
      <c r="U31" s="117"/>
      <c r="V31" s="118"/>
      <c r="W31" s="117"/>
      <c r="X31" s="117"/>
      <c r="Y31" s="21" t="s">
        <v>43</v>
      </c>
      <c r="Z31" s="22" t="s">
        <v>31</v>
      </c>
      <c r="AA31" s="43">
        <f t="shared" si="10"/>
        <v>1</v>
      </c>
      <c r="AB31" s="171" t="str">
        <f t="shared" si="4"/>
        <v>E1</v>
      </c>
    </row>
    <row r="32" spans="1:28" s="37" customFormat="1" ht="15.75">
      <c r="A32" s="1" t="s">
        <v>18</v>
      </c>
      <c r="B32" s="136" t="s">
        <v>77</v>
      </c>
      <c r="C32" s="123">
        <f>+SUM(E32+F32)</f>
        <v>13</v>
      </c>
      <c r="D32" s="124">
        <f>SUM(I32+L32+O32+R32+U32+X32)</f>
        <v>1</v>
      </c>
      <c r="E32" s="125">
        <f>SUM(G32+J32+M32+P32+S32)</f>
        <v>13</v>
      </c>
      <c r="F32" s="126">
        <f>SUM(H32+K32+N32+Q32+T32+W32)</f>
        <v>0</v>
      </c>
      <c r="G32" s="116"/>
      <c r="H32" s="117"/>
      <c r="I32" s="117"/>
      <c r="J32" s="118">
        <v>13</v>
      </c>
      <c r="K32" s="117"/>
      <c r="L32" s="117">
        <v>1</v>
      </c>
      <c r="M32" s="119"/>
      <c r="N32" s="117"/>
      <c r="O32" s="117"/>
      <c r="P32" s="118"/>
      <c r="Q32" s="117"/>
      <c r="R32" s="120"/>
      <c r="S32" s="117"/>
      <c r="T32" s="117"/>
      <c r="U32" s="117"/>
      <c r="V32" s="118"/>
      <c r="W32" s="117"/>
      <c r="X32" s="117"/>
      <c r="Y32" s="21" t="s">
        <v>43</v>
      </c>
      <c r="Z32" s="22"/>
      <c r="AA32" s="43">
        <v>2</v>
      </c>
      <c r="AB32" s="171" t="str">
        <f t="shared" si="4"/>
        <v>2</v>
      </c>
    </row>
    <row r="33" spans="1:28" s="37" customFormat="1" ht="15.75">
      <c r="A33" s="1" t="s">
        <v>66</v>
      </c>
      <c r="B33" s="136" t="s">
        <v>71</v>
      </c>
      <c r="C33" s="123">
        <f>SUM(E33+F33)</f>
        <v>26</v>
      </c>
      <c r="D33" s="124">
        <f>+SUM(I33+L33+O33+R33+U33+X33)</f>
        <v>2</v>
      </c>
      <c r="E33" s="125">
        <f>SUM(G33+J33+M33+P33+S33+V33)</f>
        <v>13</v>
      </c>
      <c r="F33" s="126">
        <f>SUM(H33+K33+N33+Q33+T33+W33)</f>
        <v>13</v>
      </c>
      <c r="G33" s="116"/>
      <c r="H33" s="117"/>
      <c r="I33" s="117"/>
      <c r="J33" s="118"/>
      <c r="K33" s="117"/>
      <c r="L33" s="117"/>
      <c r="M33" s="119">
        <v>13</v>
      </c>
      <c r="N33" s="117">
        <v>13</v>
      </c>
      <c r="O33" s="117">
        <v>2</v>
      </c>
      <c r="P33" s="118"/>
      <c r="Q33" s="117"/>
      <c r="R33" s="120"/>
      <c r="S33" s="117"/>
      <c r="T33" s="117"/>
      <c r="U33" s="117"/>
      <c r="V33" s="118"/>
      <c r="W33" s="117"/>
      <c r="X33" s="117"/>
      <c r="Y33" s="21" t="s">
        <v>43</v>
      </c>
      <c r="Z33" s="22"/>
      <c r="AA33" s="43">
        <v>3</v>
      </c>
      <c r="AB33" s="171" t="str">
        <f t="shared" si="4"/>
        <v>3</v>
      </c>
    </row>
    <row r="34" spans="1:28" s="37" customFormat="1" ht="16.5" thickBot="1">
      <c r="A34" s="159" t="s">
        <v>76</v>
      </c>
      <c r="B34" s="170" t="s">
        <v>104</v>
      </c>
      <c r="C34" s="44">
        <f t="shared" si="6"/>
        <v>26</v>
      </c>
      <c r="D34" s="45">
        <f t="shared" si="7"/>
        <v>2</v>
      </c>
      <c r="E34" s="46">
        <f t="shared" si="8"/>
        <v>0</v>
      </c>
      <c r="F34" s="47">
        <f t="shared" si="9"/>
        <v>26</v>
      </c>
      <c r="G34" s="116"/>
      <c r="H34" s="117"/>
      <c r="I34" s="117"/>
      <c r="J34" s="118"/>
      <c r="K34" s="117"/>
      <c r="L34" s="117"/>
      <c r="M34" s="119"/>
      <c r="N34" s="117"/>
      <c r="O34" s="117"/>
      <c r="P34" s="118"/>
      <c r="Q34" s="117"/>
      <c r="R34" s="120"/>
      <c r="S34" s="117"/>
      <c r="T34" s="117"/>
      <c r="U34" s="117"/>
      <c r="V34" s="118"/>
      <c r="W34" s="117">
        <v>26</v>
      </c>
      <c r="X34" s="117">
        <v>2</v>
      </c>
      <c r="Y34" s="21" t="s">
        <v>43</v>
      </c>
      <c r="Z34" s="22"/>
      <c r="AA34" s="48">
        <f t="shared" si="10"/>
        <v>6</v>
      </c>
      <c r="AB34" s="171" t="str">
        <f t="shared" si="4"/>
        <v>6</v>
      </c>
    </row>
    <row r="35" spans="1:28" s="37" customFormat="1" ht="16.5" thickBot="1">
      <c r="A35" s="158"/>
      <c r="B35" s="121"/>
      <c r="C35" s="55">
        <f>SUM(C23:C34)</f>
        <v>481</v>
      </c>
      <c r="D35" s="56">
        <f aca="true" t="shared" si="11" ref="D35:X35">SUM(D23:D34)</f>
        <v>37</v>
      </c>
      <c r="E35" s="57">
        <f t="shared" si="11"/>
        <v>234</v>
      </c>
      <c r="F35" s="58">
        <f t="shared" si="11"/>
        <v>247</v>
      </c>
      <c r="G35" s="59">
        <f t="shared" si="11"/>
        <v>52</v>
      </c>
      <c r="H35" s="60">
        <f t="shared" si="11"/>
        <v>52</v>
      </c>
      <c r="I35" s="60">
        <f t="shared" si="11"/>
        <v>8</v>
      </c>
      <c r="J35" s="61">
        <f t="shared" si="11"/>
        <v>13</v>
      </c>
      <c r="K35" s="60">
        <f t="shared" si="11"/>
        <v>0</v>
      </c>
      <c r="L35" s="60">
        <f t="shared" si="11"/>
        <v>1</v>
      </c>
      <c r="M35" s="62">
        <f t="shared" si="11"/>
        <v>13</v>
      </c>
      <c r="N35" s="63">
        <f t="shared" si="11"/>
        <v>13</v>
      </c>
      <c r="O35" s="64">
        <f t="shared" si="11"/>
        <v>2</v>
      </c>
      <c r="P35" s="61">
        <f t="shared" si="11"/>
        <v>26</v>
      </c>
      <c r="Q35" s="60">
        <f t="shared" si="11"/>
        <v>26</v>
      </c>
      <c r="R35" s="60">
        <f t="shared" si="11"/>
        <v>4</v>
      </c>
      <c r="S35" s="62">
        <f t="shared" si="11"/>
        <v>78</v>
      </c>
      <c r="T35" s="63">
        <f t="shared" si="11"/>
        <v>78</v>
      </c>
      <c r="U35" s="64">
        <f t="shared" si="11"/>
        <v>12</v>
      </c>
      <c r="V35" s="61">
        <f t="shared" si="11"/>
        <v>52</v>
      </c>
      <c r="W35" s="60">
        <f t="shared" si="11"/>
        <v>78</v>
      </c>
      <c r="X35" s="60">
        <f t="shared" si="11"/>
        <v>10</v>
      </c>
      <c r="Y35" s="65"/>
      <c r="Z35" s="51"/>
      <c r="AA35" s="52"/>
      <c r="AB35" s="171">
        <f t="shared" si="4"/>
      </c>
    </row>
    <row r="36" spans="1:28" s="37" customFormat="1" ht="15.75">
      <c r="A36" s="224" t="s">
        <v>91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6"/>
      <c r="AB36" s="171">
        <f t="shared" si="4"/>
      </c>
    </row>
    <row r="37" spans="1:28" s="37" customFormat="1" ht="15.75">
      <c r="A37" s="1" t="s">
        <v>9</v>
      </c>
      <c r="B37" s="4" t="s">
        <v>33</v>
      </c>
      <c r="C37" s="38">
        <f aca="true" t="shared" si="12" ref="C37:C43">SUM(E37:F37)</f>
        <v>104</v>
      </c>
      <c r="D37" s="39">
        <f aca="true" t="shared" si="13" ref="D37:D44">SUM(I37,L37,O37,R37,U37,X37)</f>
        <v>8</v>
      </c>
      <c r="E37" s="40">
        <f aca="true" t="shared" si="14" ref="E37:F43">SUM(G37,J37,M37,P37,S37,V37)</f>
        <v>0</v>
      </c>
      <c r="F37" s="41">
        <f>SUM(H37,K37,N37,Q37,T37,W37)</f>
        <v>104</v>
      </c>
      <c r="G37" s="116"/>
      <c r="H37" s="117">
        <v>26</v>
      </c>
      <c r="I37" s="117">
        <v>2</v>
      </c>
      <c r="J37" s="118"/>
      <c r="K37" s="117">
        <v>26</v>
      </c>
      <c r="L37" s="117">
        <v>2</v>
      </c>
      <c r="M37" s="119"/>
      <c r="N37" s="117">
        <v>26</v>
      </c>
      <c r="O37" s="117">
        <v>2</v>
      </c>
      <c r="P37" s="118"/>
      <c r="Q37" s="117">
        <v>26</v>
      </c>
      <c r="R37" s="120">
        <v>2</v>
      </c>
      <c r="S37" s="117"/>
      <c r="T37" s="117"/>
      <c r="U37" s="117"/>
      <c r="V37" s="118"/>
      <c r="W37" s="117"/>
      <c r="X37" s="117"/>
      <c r="Y37" s="19" t="s">
        <v>43</v>
      </c>
      <c r="Z37" s="2"/>
      <c r="AA37" s="42">
        <f aca="true" t="shared" si="15" ref="AA37:AA43">MAX(IF(I37&gt;0,1,0),IF(L37&gt;0,2,0),IF(O37&gt;0,3,0),IF(R37&gt;0,4,0),IF(U37&gt;0,5,0),IF(X37&gt;0,6,0))</f>
        <v>4</v>
      </c>
      <c r="AB37" s="171" t="str">
        <f t="shared" si="4"/>
        <v>4</v>
      </c>
    </row>
    <row r="38" spans="1:28" s="37" customFormat="1" ht="15.75">
      <c r="A38" s="1" t="s">
        <v>10</v>
      </c>
      <c r="B38" s="122" t="s">
        <v>117</v>
      </c>
      <c r="C38" s="38">
        <f t="shared" si="12"/>
        <v>26</v>
      </c>
      <c r="D38" s="39">
        <f t="shared" si="13"/>
        <v>2</v>
      </c>
      <c r="E38" s="40">
        <f t="shared" si="14"/>
        <v>0</v>
      </c>
      <c r="F38" s="41">
        <f t="shared" si="14"/>
        <v>26</v>
      </c>
      <c r="G38" s="116"/>
      <c r="H38" s="117">
        <v>26</v>
      </c>
      <c r="I38" s="117">
        <v>2</v>
      </c>
      <c r="J38" s="118"/>
      <c r="K38" s="117"/>
      <c r="L38" s="117"/>
      <c r="M38" s="119"/>
      <c r="N38" s="117"/>
      <c r="O38" s="117"/>
      <c r="P38" s="118"/>
      <c r="Q38" s="117"/>
      <c r="R38" s="120"/>
      <c r="S38" s="117"/>
      <c r="T38" s="117"/>
      <c r="U38" s="117"/>
      <c r="V38" s="118"/>
      <c r="W38" s="117"/>
      <c r="X38" s="117"/>
      <c r="Y38" s="21" t="s">
        <v>43</v>
      </c>
      <c r="Z38" s="3"/>
      <c r="AA38" s="43">
        <f t="shared" si="15"/>
        <v>1</v>
      </c>
      <c r="AB38" s="171" t="str">
        <f t="shared" si="4"/>
        <v>1</v>
      </c>
    </row>
    <row r="39" spans="1:28" s="37" customFormat="1" ht="15.75">
      <c r="A39" s="1" t="s">
        <v>11</v>
      </c>
      <c r="B39" s="4" t="s">
        <v>32</v>
      </c>
      <c r="C39" s="38">
        <f>SUM(E39:F39)</f>
        <v>52</v>
      </c>
      <c r="D39" s="39">
        <f>SUM(I39,L39,O39,R39,U39,X39)</f>
        <v>4</v>
      </c>
      <c r="E39" s="40">
        <f>SUM(G39,J39,M39,P39,S39,V39)</f>
        <v>26</v>
      </c>
      <c r="F39" s="41">
        <f>SUM(H39,K39,N39,Q39,T39,W39)</f>
        <v>26</v>
      </c>
      <c r="G39" s="12">
        <v>26</v>
      </c>
      <c r="H39" s="10">
        <v>26</v>
      </c>
      <c r="I39" s="13">
        <v>4</v>
      </c>
      <c r="J39" s="12"/>
      <c r="K39" s="10"/>
      <c r="L39" s="13"/>
      <c r="M39" s="10"/>
      <c r="N39" s="10"/>
      <c r="O39" s="10"/>
      <c r="P39" s="12"/>
      <c r="Q39" s="10"/>
      <c r="R39" s="13"/>
      <c r="S39" s="10"/>
      <c r="T39" s="10"/>
      <c r="U39" s="10"/>
      <c r="V39" s="12"/>
      <c r="W39" s="10"/>
      <c r="X39" s="10"/>
      <c r="Y39" s="14" t="s">
        <v>43</v>
      </c>
      <c r="Z39" s="22"/>
      <c r="AA39" s="43">
        <f>MAX(IF(I39&gt;0,1,0),IF(L39&gt;0,2,0),IF(O39&gt;0,3,0),IF(R39&gt;0,4,0),IF(U39&gt;0,5,0),IF(X39&gt;0,6,0))</f>
        <v>1</v>
      </c>
      <c r="AB39" s="171" t="str">
        <f>CONCATENATE(Z39,AA39)</f>
        <v>1</v>
      </c>
    </row>
    <row r="40" spans="1:28" s="37" customFormat="1" ht="15.75">
      <c r="A40" s="1" t="s">
        <v>12</v>
      </c>
      <c r="B40" s="122" t="s">
        <v>69</v>
      </c>
      <c r="C40" s="38">
        <f t="shared" si="12"/>
        <v>39</v>
      </c>
      <c r="D40" s="39">
        <f>SUM(I40,L40,O40,R40,U40,X40)</f>
        <v>3</v>
      </c>
      <c r="E40" s="40">
        <f>SUM(G40,J40,M40,P40,S40,V40)</f>
        <v>26</v>
      </c>
      <c r="F40" s="41">
        <f>SUM(H40,K40,N40,Q40,T40,W40)</f>
        <v>13</v>
      </c>
      <c r="G40" s="116"/>
      <c r="H40" s="117"/>
      <c r="I40" s="117"/>
      <c r="J40" s="116">
        <v>26</v>
      </c>
      <c r="K40" s="117">
        <v>13</v>
      </c>
      <c r="L40" s="117">
        <v>3</v>
      </c>
      <c r="M40" s="119"/>
      <c r="N40" s="117"/>
      <c r="O40" s="117"/>
      <c r="P40" s="118"/>
      <c r="Q40" s="117"/>
      <c r="R40" s="120"/>
      <c r="S40" s="117"/>
      <c r="T40" s="117"/>
      <c r="U40" s="117"/>
      <c r="V40" s="118"/>
      <c r="W40" s="117"/>
      <c r="X40" s="117"/>
      <c r="Y40" s="21" t="s">
        <v>43</v>
      </c>
      <c r="Z40" s="3"/>
      <c r="AA40" s="43">
        <f>MAX(IF(I40&gt;0,1,0),IF(L40&gt;0,2,0),IF(O40&gt;0,3,0),IF(R40&gt;0,4,0),IF(U40&gt;0,5,0),IF(X40&gt;0,6,0))</f>
        <v>2</v>
      </c>
      <c r="AB40" s="171" t="str">
        <f t="shared" si="4"/>
        <v>2</v>
      </c>
    </row>
    <row r="41" spans="1:28" s="37" customFormat="1" ht="15.75">
      <c r="A41" s="1" t="s">
        <v>13</v>
      </c>
      <c r="B41" s="23" t="s">
        <v>67</v>
      </c>
      <c r="C41" s="38">
        <f t="shared" si="12"/>
        <v>26</v>
      </c>
      <c r="D41" s="39">
        <f t="shared" si="13"/>
        <v>2</v>
      </c>
      <c r="E41" s="40">
        <f t="shared" si="14"/>
        <v>26</v>
      </c>
      <c r="F41" s="41">
        <f t="shared" si="14"/>
        <v>0</v>
      </c>
      <c r="G41" s="116"/>
      <c r="H41" s="117"/>
      <c r="I41" s="117"/>
      <c r="J41" s="118"/>
      <c r="K41" s="117"/>
      <c r="L41" s="117"/>
      <c r="M41" s="119"/>
      <c r="N41" s="117"/>
      <c r="O41" s="117"/>
      <c r="P41" s="118">
        <v>26</v>
      </c>
      <c r="Q41" s="117"/>
      <c r="R41" s="120">
        <v>2</v>
      </c>
      <c r="S41" s="117"/>
      <c r="T41" s="117"/>
      <c r="U41" s="117"/>
      <c r="V41" s="118"/>
      <c r="W41" s="117"/>
      <c r="X41" s="117"/>
      <c r="Y41" s="21" t="s">
        <v>43</v>
      </c>
      <c r="Z41" s="3"/>
      <c r="AA41" s="43">
        <f t="shared" si="15"/>
        <v>4</v>
      </c>
      <c r="AB41" s="171" t="str">
        <f t="shared" si="4"/>
        <v>4</v>
      </c>
    </row>
    <row r="42" spans="1:28" s="37" customFormat="1" ht="15.75">
      <c r="A42" s="1" t="s">
        <v>14</v>
      </c>
      <c r="B42" s="23" t="s">
        <v>68</v>
      </c>
      <c r="C42" s="38">
        <f t="shared" si="12"/>
        <v>26</v>
      </c>
      <c r="D42" s="39">
        <f t="shared" si="13"/>
        <v>2</v>
      </c>
      <c r="E42" s="40">
        <f t="shared" si="14"/>
        <v>26</v>
      </c>
      <c r="F42" s="41">
        <f>SUM(H42,K42,N42,Q42,T42,W42)</f>
        <v>0</v>
      </c>
      <c r="G42" s="116">
        <v>26</v>
      </c>
      <c r="H42" s="117"/>
      <c r="I42" s="117">
        <v>2</v>
      </c>
      <c r="J42" s="118"/>
      <c r="K42" s="117"/>
      <c r="L42" s="117"/>
      <c r="M42" s="119"/>
      <c r="N42" s="117"/>
      <c r="O42" s="117"/>
      <c r="P42" s="118"/>
      <c r="Q42" s="117"/>
      <c r="R42" s="120"/>
      <c r="S42" s="117"/>
      <c r="T42" s="117"/>
      <c r="U42" s="117"/>
      <c r="V42" s="118"/>
      <c r="W42" s="117"/>
      <c r="X42" s="117"/>
      <c r="Y42" s="21" t="s">
        <v>43</v>
      </c>
      <c r="Z42" s="3"/>
      <c r="AA42" s="43">
        <f t="shared" si="15"/>
        <v>1</v>
      </c>
      <c r="AB42" s="171" t="str">
        <f t="shared" si="4"/>
        <v>1</v>
      </c>
    </row>
    <row r="43" spans="1:28" s="37" customFormat="1" ht="15.75">
      <c r="A43" s="1" t="s">
        <v>15</v>
      </c>
      <c r="B43" s="23" t="s">
        <v>106</v>
      </c>
      <c r="C43" s="38">
        <f t="shared" si="12"/>
        <v>52</v>
      </c>
      <c r="D43" s="39">
        <f t="shared" si="13"/>
        <v>4</v>
      </c>
      <c r="E43" s="40">
        <f t="shared" si="14"/>
        <v>26</v>
      </c>
      <c r="F43" s="41">
        <f>SUM(H43,K43,N43,Q43,T43,W43)</f>
        <v>26</v>
      </c>
      <c r="G43" s="116"/>
      <c r="H43" s="117"/>
      <c r="I43" s="117"/>
      <c r="J43" s="118"/>
      <c r="K43" s="117"/>
      <c r="L43" s="117"/>
      <c r="M43" s="119"/>
      <c r="N43" s="117"/>
      <c r="O43" s="117"/>
      <c r="P43" s="118"/>
      <c r="Q43" s="117"/>
      <c r="R43" s="120"/>
      <c r="S43" s="117">
        <v>26</v>
      </c>
      <c r="T43" s="117">
        <v>26</v>
      </c>
      <c r="U43" s="117">
        <v>4</v>
      </c>
      <c r="V43" s="118"/>
      <c r="W43" s="117"/>
      <c r="X43" s="117"/>
      <c r="Y43" s="21" t="s">
        <v>43</v>
      </c>
      <c r="Z43" s="3"/>
      <c r="AA43" s="43">
        <f t="shared" si="15"/>
        <v>5</v>
      </c>
      <c r="AB43" s="171" t="str">
        <f t="shared" si="4"/>
        <v>5</v>
      </c>
    </row>
    <row r="44" spans="1:28" s="37" customFormat="1" ht="16.5" thickBot="1">
      <c r="A44" s="1" t="s">
        <v>16</v>
      </c>
      <c r="B44" s="4" t="s">
        <v>85</v>
      </c>
      <c r="C44" s="38">
        <f>SUM(E44:F44)</f>
        <v>65</v>
      </c>
      <c r="D44" s="39">
        <f t="shared" si="13"/>
        <v>0</v>
      </c>
      <c r="E44" s="40">
        <f>SUM(G44,J44,M44,P44,S44,V44)</f>
        <v>0</v>
      </c>
      <c r="F44" s="41">
        <f>SUM(H44,K44,N44,Q44,T44,W44)</f>
        <v>65</v>
      </c>
      <c r="G44" s="116"/>
      <c r="H44" s="117">
        <v>13</v>
      </c>
      <c r="I44" s="117">
        <v>0</v>
      </c>
      <c r="J44" s="118"/>
      <c r="K44" s="117">
        <v>13</v>
      </c>
      <c r="L44" s="117">
        <v>0</v>
      </c>
      <c r="M44" s="119"/>
      <c r="N44" s="117">
        <v>13</v>
      </c>
      <c r="O44" s="117">
        <v>0</v>
      </c>
      <c r="P44" s="118"/>
      <c r="Q44" s="117">
        <v>13</v>
      </c>
      <c r="R44" s="120">
        <v>0</v>
      </c>
      <c r="S44" s="117"/>
      <c r="T44" s="117">
        <v>13</v>
      </c>
      <c r="U44" s="117">
        <v>0</v>
      </c>
      <c r="V44" s="118"/>
      <c r="W44" s="117"/>
      <c r="X44" s="117"/>
      <c r="Y44" s="21" t="s">
        <v>43</v>
      </c>
      <c r="Z44" s="3"/>
      <c r="AA44" s="48">
        <v>2</v>
      </c>
      <c r="AB44" s="171" t="str">
        <f t="shared" si="4"/>
        <v>2</v>
      </c>
    </row>
    <row r="45" spans="1:28" s="37" customFormat="1" ht="16.5" thickBot="1">
      <c r="A45" s="54"/>
      <c r="B45" s="50"/>
      <c r="C45" s="49">
        <f aca="true" t="shared" si="16" ref="C45:X45">SUM(C37:C44)</f>
        <v>390</v>
      </c>
      <c r="D45" s="66">
        <f t="shared" si="16"/>
        <v>25</v>
      </c>
      <c r="E45" s="51">
        <f t="shared" si="16"/>
        <v>130</v>
      </c>
      <c r="F45" s="67">
        <f t="shared" si="16"/>
        <v>260</v>
      </c>
      <c r="G45" s="68">
        <f t="shared" si="16"/>
        <v>52</v>
      </c>
      <c r="H45" s="69">
        <f t="shared" si="16"/>
        <v>91</v>
      </c>
      <c r="I45" s="69">
        <f t="shared" si="16"/>
        <v>10</v>
      </c>
      <c r="J45" s="70">
        <f t="shared" si="16"/>
        <v>26</v>
      </c>
      <c r="K45" s="69">
        <f t="shared" si="16"/>
        <v>52</v>
      </c>
      <c r="L45" s="69">
        <f t="shared" si="16"/>
        <v>5</v>
      </c>
      <c r="M45" s="71">
        <f t="shared" si="16"/>
        <v>0</v>
      </c>
      <c r="N45" s="69">
        <f t="shared" si="16"/>
        <v>39</v>
      </c>
      <c r="O45" s="69">
        <f t="shared" si="16"/>
        <v>2</v>
      </c>
      <c r="P45" s="70">
        <f t="shared" si="16"/>
        <v>26</v>
      </c>
      <c r="Q45" s="69">
        <f t="shared" si="16"/>
        <v>39</v>
      </c>
      <c r="R45" s="72">
        <f t="shared" si="16"/>
        <v>4</v>
      </c>
      <c r="S45" s="69">
        <f t="shared" si="16"/>
        <v>26</v>
      </c>
      <c r="T45" s="69">
        <f t="shared" si="16"/>
        <v>39</v>
      </c>
      <c r="U45" s="69">
        <f t="shared" si="16"/>
        <v>4</v>
      </c>
      <c r="V45" s="70">
        <f t="shared" si="16"/>
        <v>0</v>
      </c>
      <c r="W45" s="69">
        <f t="shared" si="16"/>
        <v>0</v>
      </c>
      <c r="X45" s="69">
        <f t="shared" si="16"/>
        <v>0</v>
      </c>
      <c r="Y45" s="73"/>
      <c r="Z45" s="51"/>
      <c r="AA45" s="52"/>
      <c r="AB45" s="171">
        <f t="shared" si="4"/>
      </c>
    </row>
    <row r="46" spans="1:28" s="37" customFormat="1" ht="15.75">
      <c r="A46" s="224" t="s">
        <v>54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6"/>
      <c r="AB46" s="171">
        <f t="shared" si="4"/>
      </c>
    </row>
    <row r="47" spans="1:28" s="37" customFormat="1" ht="15.75">
      <c r="A47" s="24" t="s">
        <v>9</v>
      </c>
      <c r="B47" s="25" t="s">
        <v>56</v>
      </c>
      <c r="C47" s="74">
        <f>SUM(E47:F47)</f>
        <v>104</v>
      </c>
      <c r="D47" s="39">
        <f>SUM(I47,L47,O47,R47,U47,X47)</f>
        <v>8</v>
      </c>
      <c r="E47" s="40">
        <f>SUM(G47,J47,M47,P47,S47,V47)</f>
        <v>0</v>
      </c>
      <c r="F47" s="75">
        <f>SUM(H47,K47,N47,Q47,T47,W47)</f>
        <v>104</v>
      </c>
      <c r="G47" s="26"/>
      <c r="H47" s="10"/>
      <c r="I47" s="27"/>
      <c r="J47" s="12"/>
      <c r="K47" s="10"/>
      <c r="L47" s="11"/>
      <c r="M47" s="17"/>
      <c r="N47" s="11"/>
      <c r="O47" s="11"/>
      <c r="P47" s="16"/>
      <c r="Q47" s="11">
        <v>104</v>
      </c>
      <c r="R47" s="18">
        <v>8</v>
      </c>
      <c r="S47" s="11"/>
      <c r="T47" s="11"/>
      <c r="U47" s="11"/>
      <c r="V47" s="16"/>
      <c r="W47" s="11"/>
      <c r="X47" s="11"/>
      <c r="Y47" s="19" t="s">
        <v>44</v>
      </c>
      <c r="Z47" s="20"/>
      <c r="AA47" s="42">
        <f>MAX(IF(I47&gt;0,1,0),IF(L47&gt;0,2,0),IF(O47&gt;0,3,0),IF(R47&gt;0,4,0),IF(U47&gt;0,5,0),IF(X47&gt;0,6,0))</f>
        <v>4</v>
      </c>
      <c r="AB47" s="171" t="str">
        <f t="shared" si="4"/>
        <v>4</v>
      </c>
    </row>
    <row r="48" spans="1:28" s="37" customFormat="1" ht="16.5" thickBot="1">
      <c r="A48" s="24" t="s">
        <v>10</v>
      </c>
      <c r="B48" s="28" t="s">
        <v>55</v>
      </c>
      <c r="C48" s="76">
        <f>SUM(E48:F48)</f>
        <v>104</v>
      </c>
      <c r="D48" s="45">
        <f>SUM(I48,L48,O48,R48,U48,X48)</f>
        <v>8</v>
      </c>
      <c r="E48" s="46">
        <f>SUM(G48,J48,M48,P48,S48,V48)</f>
        <v>0</v>
      </c>
      <c r="F48" s="77">
        <f>SUM(H48,K48,N48,Q48,T48,W48)</f>
        <v>104</v>
      </c>
      <c r="G48" s="26"/>
      <c r="H48" s="10"/>
      <c r="I48" s="27"/>
      <c r="J48" s="12"/>
      <c r="K48" s="10">
        <v>104</v>
      </c>
      <c r="L48" s="11">
        <v>8</v>
      </c>
      <c r="M48" s="17"/>
      <c r="N48" s="11"/>
      <c r="O48" s="11"/>
      <c r="P48" s="16"/>
      <c r="Q48" s="11"/>
      <c r="R48" s="18"/>
      <c r="S48" s="11"/>
      <c r="T48" s="11"/>
      <c r="U48" s="11"/>
      <c r="V48" s="16"/>
      <c r="W48" s="11"/>
      <c r="X48" s="11"/>
      <c r="Y48" s="21" t="s">
        <v>44</v>
      </c>
      <c r="Z48" s="29"/>
      <c r="AA48" s="48">
        <f>MAX(IF(I48&gt;0,1,0),IF(L48&gt;0,2,0),IF(O48&gt;0,3,0),IF(R48&gt;0,4,0),IF(U48&gt;0,5,0),IF(X48&gt;0,6,0))</f>
        <v>2</v>
      </c>
      <c r="AB48" s="171" t="str">
        <f t="shared" si="4"/>
        <v>2</v>
      </c>
    </row>
    <row r="49" spans="1:28" s="37" customFormat="1" ht="16.5" thickBot="1">
      <c r="A49" s="54"/>
      <c r="B49" s="78"/>
      <c r="C49" s="79">
        <f aca="true" t="shared" si="17" ref="C49:X49">SUM(C47:C48)</f>
        <v>208</v>
      </c>
      <c r="D49" s="80">
        <f t="shared" si="17"/>
        <v>16</v>
      </c>
      <c r="E49" s="81">
        <f t="shared" si="17"/>
        <v>0</v>
      </c>
      <c r="F49" s="82">
        <f t="shared" si="17"/>
        <v>208</v>
      </c>
      <c r="G49" s="54">
        <f t="shared" si="17"/>
        <v>0</v>
      </c>
      <c r="H49" s="79">
        <f t="shared" si="17"/>
        <v>0</v>
      </c>
      <c r="I49" s="69">
        <f t="shared" si="17"/>
        <v>0</v>
      </c>
      <c r="J49" s="80">
        <f t="shared" si="17"/>
        <v>0</v>
      </c>
      <c r="K49" s="79">
        <f t="shared" si="17"/>
        <v>104</v>
      </c>
      <c r="L49" s="69">
        <f t="shared" si="17"/>
        <v>8</v>
      </c>
      <c r="M49" s="83">
        <f t="shared" si="17"/>
        <v>0</v>
      </c>
      <c r="N49" s="79">
        <f t="shared" si="17"/>
        <v>0</v>
      </c>
      <c r="O49" s="69">
        <f t="shared" si="17"/>
        <v>0</v>
      </c>
      <c r="P49" s="80">
        <f t="shared" si="17"/>
        <v>0</v>
      </c>
      <c r="Q49" s="79">
        <f t="shared" si="17"/>
        <v>104</v>
      </c>
      <c r="R49" s="72">
        <f t="shared" si="17"/>
        <v>8</v>
      </c>
      <c r="S49" s="79">
        <f t="shared" si="17"/>
        <v>0</v>
      </c>
      <c r="T49" s="79">
        <f t="shared" si="17"/>
        <v>0</v>
      </c>
      <c r="U49" s="69">
        <f t="shared" si="17"/>
        <v>0</v>
      </c>
      <c r="V49" s="80">
        <f t="shared" si="17"/>
        <v>0</v>
      </c>
      <c r="W49" s="79">
        <f t="shared" si="17"/>
        <v>0</v>
      </c>
      <c r="X49" s="69">
        <f t="shared" si="17"/>
        <v>0</v>
      </c>
      <c r="Y49" s="84"/>
      <c r="Z49" s="83"/>
      <c r="AA49" s="85"/>
      <c r="AB49" s="171">
        <f t="shared" si="4"/>
      </c>
    </row>
    <row r="50" spans="1:28" s="37" customFormat="1" ht="16.5" thickTop="1">
      <c r="A50" s="200" t="s">
        <v>108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2"/>
      <c r="AB50" s="171">
        <f t="shared" si="4"/>
      </c>
    </row>
    <row r="51" spans="1:28" s="37" customFormat="1" ht="15.75">
      <c r="A51" s="185" t="s">
        <v>92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7"/>
      <c r="AB51" s="171">
        <f t="shared" si="4"/>
      </c>
    </row>
    <row r="52" spans="1:28" s="37" customFormat="1" ht="15.75">
      <c r="A52" s="1" t="s">
        <v>9</v>
      </c>
      <c r="B52" s="23" t="s">
        <v>82</v>
      </c>
      <c r="C52" s="38">
        <f>SUM(E52:F52)</f>
        <v>338</v>
      </c>
      <c r="D52" s="39">
        <f>SUM(I52,L52,O52,R52,U52,X52)</f>
        <v>26</v>
      </c>
      <c r="E52" s="40">
        <f>SUM(G52,J52,M52,P52,S52,V52)</f>
        <v>208</v>
      </c>
      <c r="F52" s="41">
        <f>SUM(H52,K52,N52,Q52,T52,W52)</f>
        <v>130</v>
      </c>
      <c r="G52" s="31">
        <f>G87</f>
        <v>52</v>
      </c>
      <c r="H52" s="5">
        <f aca="true" t="shared" si="18" ref="H52:X52">H87</f>
        <v>39</v>
      </c>
      <c r="I52" s="5">
        <f t="shared" si="18"/>
        <v>7</v>
      </c>
      <c r="J52" s="7">
        <f t="shared" si="18"/>
        <v>0</v>
      </c>
      <c r="K52" s="5">
        <f t="shared" si="18"/>
        <v>0</v>
      </c>
      <c r="L52" s="8">
        <f t="shared" si="18"/>
        <v>0</v>
      </c>
      <c r="M52" s="5">
        <f t="shared" si="18"/>
        <v>26</v>
      </c>
      <c r="N52" s="5">
        <f t="shared" si="18"/>
        <v>13</v>
      </c>
      <c r="O52" s="5">
        <f t="shared" si="18"/>
        <v>3</v>
      </c>
      <c r="P52" s="7">
        <f t="shared" si="18"/>
        <v>26</v>
      </c>
      <c r="Q52" s="5">
        <f t="shared" si="18"/>
        <v>13</v>
      </c>
      <c r="R52" s="8">
        <f t="shared" si="18"/>
        <v>3</v>
      </c>
      <c r="S52" s="5">
        <f t="shared" si="18"/>
        <v>26</v>
      </c>
      <c r="T52" s="5">
        <f t="shared" si="18"/>
        <v>13</v>
      </c>
      <c r="U52" s="5">
        <f t="shared" si="18"/>
        <v>3</v>
      </c>
      <c r="V52" s="7">
        <f t="shared" si="18"/>
        <v>78</v>
      </c>
      <c r="W52" s="5">
        <f t="shared" si="18"/>
        <v>52</v>
      </c>
      <c r="X52" s="8">
        <f t="shared" si="18"/>
        <v>10</v>
      </c>
      <c r="Y52" s="19"/>
      <c r="Z52" s="20"/>
      <c r="AA52" s="42"/>
      <c r="AB52" s="171">
        <f t="shared" si="4"/>
      </c>
    </row>
    <row r="53" spans="1:28" s="37" customFormat="1" ht="16.5" thickBot="1">
      <c r="A53" s="1" t="s">
        <v>10</v>
      </c>
      <c r="B53" s="23" t="s">
        <v>50</v>
      </c>
      <c r="C53" s="38">
        <f>SUM(E53:F53)</f>
        <v>338</v>
      </c>
      <c r="D53" s="39">
        <f>SUM(I53,L53,O53,R53,U53,X53)</f>
        <v>26</v>
      </c>
      <c r="E53" s="40">
        <f>SUM(G53,J53,M53,P53,S53,V53)</f>
        <v>208</v>
      </c>
      <c r="F53" s="41">
        <f>SUM(H53,K53,N53,Q53,T53,W53)</f>
        <v>130</v>
      </c>
      <c r="G53" s="26">
        <f>G97</f>
        <v>52</v>
      </c>
      <c r="H53" s="10">
        <f aca="true" t="shared" si="19" ref="H53:X53">H97</f>
        <v>39</v>
      </c>
      <c r="I53" s="10">
        <f t="shared" si="19"/>
        <v>7</v>
      </c>
      <c r="J53" s="12">
        <f t="shared" si="19"/>
        <v>0</v>
      </c>
      <c r="K53" s="10">
        <f t="shared" si="19"/>
        <v>0</v>
      </c>
      <c r="L53" s="13">
        <f t="shared" si="19"/>
        <v>0</v>
      </c>
      <c r="M53" s="10">
        <f t="shared" si="19"/>
        <v>26</v>
      </c>
      <c r="N53" s="10">
        <f t="shared" si="19"/>
        <v>13</v>
      </c>
      <c r="O53" s="10">
        <f t="shared" si="19"/>
        <v>3</v>
      </c>
      <c r="P53" s="12">
        <f t="shared" si="19"/>
        <v>26</v>
      </c>
      <c r="Q53" s="10">
        <f t="shared" si="19"/>
        <v>13</v>
      </c>
      <c r="R53" s="13">
        <f t="shared" si="19"/>
        <v>3</v>
      </c>
      <c r="S53" s="10">
        <f t="shared" si="19"/>
        <v>26</v>
      </c>
      <c r="T53" s="10">
        <f t="shared" si="19"/>
        <v>13</v>
      </c>
      <c r="U53" s="10">
        <f t="shared" si="19"/>
        <v>3</v>
      </c>
      <c r="V53" s="12">
        <f t="shared" si="19"/>
        <v>78</v>
      </c>
      <c r="W53" s="10">
        <f t="shared" si="19"/>
        <v>52</v>
      </c>
      <c r="X53" s="13">
        <f t="shared" si="19"/>
        <v>10</v>
      </c>
      <c r="Y53" s="21"/>
      <c r="Z53" s="22"/>
      <c r="AA53" s="43"/>
      <c r="AB53" s="171">
        <f t="shared" si="4"/>
      </c>
    </row>
    <row r="54" spans="1:28" s="37" customFormat="1" ht="16.5" thickBot="1">
      <c r="A54" s="49"/>
      <c r="B54" s="50"/>
      <c r="C54" s="49">
        <f>SUM(C52:C53)/2</f>
        <v>338</v>
      </c>
      <c r="D54" s="56">
        <f>SUM(D52:D53)/2</f>
        <v>26</v>
      </c>
      <c r="E54" s="57">
        <f>SUM(E52:E53)/2</f>
        <v>208</v>
      </c>
      <c r="F54" s="58">
        <f>SUM(F52:F53)/2</f>
        <v>130</v>
      </c>
      <c r="G54" s="49">
        <f aca="true" t="shared" si="20" ref="G54:X54">SUM(G52:G53)/2</f>
        <v>52</v>
      </c>
      <c r="H54" s="86">
        <f t="shared" si="20"/>
        <v>39</v>
      </c>
      <c r="I54" s="86">
        <f t="shared" si="20"/>
        <v>7</v>
      </c>
      <c r="J54" s="66">
        <f t="shared" si="20"/>
        <v>0</v>
      </c>
      <c r="K54" s="86">
        <f t="shared" si="20"/>
        <v>0</v>
      </c>
      <c r="L54" s="87">
        <f t="shared" si="20"/>
        <v>0</v>
      </c>
      <c r="M54" s="86">
        <f t="shared" si="20"/>
        <v>26</v>
      </c>
      <c r="N54" s="86">
        <f t="shared" si="20"/>
        <v>13</v>
      </c>
      <c r="O54" s="86">
        <f t="shared" si="20"/>
        <v>3</v>
      </c>
      <c r="P54" s="66">
        <f t="shared" si="20"/>
        <v>26</v>
      </c>
      <c r="Q54" s="86">
        <f t="shared" si="20"/>
        <v>13</v>
      </c>
      <c r="R54" s="87">
        <f t="shared" si="20"/>
        <v>3</v>
      </c>
      <c r="S54" s="86">
        <f t="shared" si="20"/>
        <v>26</v>
      </c>
      <c r="T54" s="86">
        <f t="shared" si="20"/>
        <v>13</v>
      </c>
      <c r="U54" s="86">
        <f t="shared" si="20"/>
        <v>3</v>
      </c>
      <c r="V54" s="66">
        <f t="shared" si="20"/>
        <v>78</v>
      </c>
      <c r="W54" s="86">
        <f t="shared" si="20"/>
        <v>52</v>
      </c>
      <c r="X54" s="87">
        <f t="shared" si="20"/>
        <v>10</v>
      </c>
      <c r="Y54" s="73"/>
      <c r="Z54" s="51"/>
      <c r="AA54" s="52"/>
      <c r="AB54" s="171">
        <f t="shared" si="4"/>
      </c>
    </row>
    <row r="55" spans="1:28" s="37" customFormat="1" ht="30.75" customHeight="1">
      <c r="A55" s="217" t="s">
        <v>93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9"/>
      <c r="AB55" s="171">
        <f t="shared" si="4"/>
      </c>
    </row>
    <row r="56" spans="1:28" s="37" customFormat="1" ht="31.5">
      <c r="A56" s="1" t="s">
        <v>9</v>
      </c>
      <c r="B56" s="23" t="s">
        <v>94</v>
      </c>
      <c r="C56" s="38">
        <f>SUM(E56:F56)</f>
        <v>104</v>
      </c>
      <c r="D56" s="39">
        <f>SUM(I56,L56,O56,R56,U56,X56)</f>
        <v>8</v>
      </c>
      <c r="E56" s="40">
        <f aca="true" t="shared" si="21" ref="E56:F58">SUM(G56,J56,M56,P56,S56,V56)</f>
        <v>0</v>
      </c>
      <c r="F56" s="41">
        <f t="shared" si="21"/>
        <v>104</v>
      </c>
      <c r="G56" s="15"/>
      <c r="H56" s="11"/>
      <c r="I56" s="11"/>
      <c r="J56" s="155"/>
      <c r="K56" s="156"/>
      <c r="L56" s="156"/>
      <c r="M56" s="17"/>
      <c r="N56" s="11">
        <v>26</v>
      </c>
      <c r="O56" s="11">
        <v>2</v>
      </c>
      <c r="P56" s="16"/>
      <c r="Q56" s="11">
        <v>26</v>
      </c>
      <c r="R56" s="18">
        <v>2</v>
      </c>
      <c r="S56" s="11"/>
      <c r="T56" s="11">
        <v>26</v>
      </c>
      <c r="U56" s="11">
        <v>2</v>
      </c>
      <c r="V56" s="16"/>
      <c r="W56" s="11">
        <v>26</v>
      </c>
      <c r="X56" s="11">
        <v>2</v>
      </c>
      <c r="Y56" s="19" t="s">
        <v>43</v>
      </c>
      <c r="Z56" s="20"/>
      <c r="AA56" s="42">
        <f>MAX(IF(I56&gt;0,1,0),IF(L56&gt;0,2,0),IF(O56&gt;0,3,0),IF(R56&gt;0,4,0),IF(U56&gt;0,5,0),IF(X56&gt;0,6,0))</f>
        <v>6</v>
      </c>
      <c r="AB56" s="171" t="str">
        <f t="shared" si="4"/>
        <v>6</v>
      </c>
    </row>
    <row r="57" spans="1:28" s="37" customFormat="1" ht="19.5" customHeight="1">
      <c r="A57" s="1" t="s">
        <v>10</v>
      </c>
      <c r="B57" s="160" t="s">
        <v>100</v>
      </c>
      <c r="C57" s="38">
        <f>SUM(E57:F57)</f>
        <v>351</v>
      </c>
      <c r="D57" s="39">
        <f>SUM(I57,L57,O57,R57,U57,X57)</f>
        <v>27</v>
      </c>
      <c r="E57" s="40">
        <f>SUM(G57,J57,M57,P57,S57,V57)</f>
        <v>351</v>
      </c>
      <c r="F57" s="41">
        <f>SUM(H57,K57,N57,Q57,T57,W57)</f>
        <v>0</v>
      </c>
      <c r="G57" s="15"/>
      <c r="H57" s="11"/>
      <c r="I57" s="11"/>
      <c r="J57" s="16">
        <v>39</v>
      </c>
      <c r="K57" s="11"/>
      <c r="L57" s="11">
        <v>3</v>
      </c>
      <c r="M57" s="17">
        <v>78</v>
      </c>
      <c r="N57" s="11"/>
      <c r="O57" s="11">
        <v>6</v>
      </c>
      <c r="P57" s="16">
        <v>78</v>
      </c>
      <c r="Q57" s="11"/>
      <c r="R57" s="18">
        <v>6</v>
      </c>
      <c r="S57" s="11">
        <v>78</v>
      </c>
      <c r="T57" s="11"/>
      <c r="U57" s="11">
        <v>6</v>
      </c>
      <c r="V57" s="16">
        <v>78</v>
      </c>
      <c r="W57" s="11"/>
      <c r="X57" s="11">
        <v>6</v>
      </c>
      <c r="Y57" s="21" t="s">
        <v>43</v>
      </c>
      <c r="Z57" s="22"/>
      <c r="AA57" s="43">
        <f>MAX(IF(I57&gt;0,1,0),IF(L57&gt;0,2,0),IF(O57&gt;0,3,0),IF(R57&gt;0,4,0),IF(U57&gt;0,5,0),IF(X57&gt;0,6,0))</f>
        <v>6</v>
      </c>
      <c r="AB57" s="171" t="str">
        <f t="shared" si="4"/>
        <v>6</v>
      </c>
    </row>
    <row r="58" spans="1:28" s="37" customFormat="1" ht="32.25" thickBot="1">
      <c r="A58" s="154" t="s">
        <v>11</v>
      </c>
      <c r="B58" s="157" t="s">
        <v>101</v>
      </c>
      <c r="C58" s="150">
        <f>SUM(E58:F58)</f>
        <v>195</v>
      </c>
      <c r="D58" s="151">
        <f>SUM(I58,L58,O58,R58,U58,X58)</f>
        <v>15</v>
      </c>
      <c r="E58" s="152">
        <f t="shared" si="21"/>
        <v>0</v>
      </c>
      <c r="F58" s="153">
        <f t="shared" si="21"/>
        <v>195</v>
      </c>
      <c r="G58" s="15"/>
      <c r="H58" s="11"/>
      <c r="I58" s="11"/>
      <c r="J58" s="16"/>
      <c r="K58" s="11">
        <v>52</v>
      </c>
      <c r="L58" s="11">
        <v>4</v>
      </c>
      <c r="M58" s="17"/>
      <c r="N58" s="11">
        <v>39</v>
      </c>
      <c r="O58" s="11">
        <v>3</v>
      </c>
      <c r="P58" s="16"/>
      <c r="Q58" s="11">
        <v>39</v>
      </c>
      <c r="R58" s="18">
        <v>3</v>
      </c>
      <c r="S58" s="11"/>
      <c r="T58" s="11">
        <v>39</v>
      </c>
      <c r="U58" s="11">
        <v>3</v>
      </c>
      <c r="V58" s="16"/>
      <c r="W58" s="11">
        <v>26</v>
      </c>
      <c r="X58" s="11">
        <v>2</v>
      </c>
      <c r="Y58" s="21" t="s">
        <v>43</v>
      </c>
      <c r="Z58" s="22"/>
      <c r="AA58" s="43">
        <f>MAX(IF(I58&gt;0,1,0),IF(L58&gt;0,2,0),IF(O58&gt;0,3,0),IF(R58&gt;0,4,0),IF(U58&gt;0,5,0),IF(X58&gt;0,6,0))</f>
        <v>6</v>
      </c>
      <c r="AB58" s="171" t="str">
        <f t="shared" si="4"/>
        <v>6</v>
      </c>
    </row>
    <row r="59" spans="1:27" s="37" customFormat="1" ht="16.5" thickBot="1">
      <c r="A59" s="54"/>
      <c r="B59" s="78"/>
      <c r="C59" s="54">
        <f aca="true" t="shared" si="22" ref="C59:X59">SUM(C56:C58)</f>
        <v>650</v>
      </c>
      <c r="D59" s="88">
        <f t="shared" si="22"/>
        <v>50</v>
      </c>
      <c r="E59" s="89">
        <f t="shared" si="22"/>
        <v>351</v>
      </c>
      <c r="F59" s="90">
        <f t="shared" si="22"/>
        <v>299</v>
      </c>
      <c r="G59" s="54">
        <f t="shared" si="22"/>
        <v>0</v>
      </c>
      <c r="H59" s="79">
        <f t="shared" si="22"/>
        <v>0</v>
      </c>
      <c r="I59" s="69">
        <f t="shared" si="22"/>
        <v>0</v>
      </c>
      <c r="J59" s="70">
        <f t="shared" si="22"/>
        <v>39</v>
      </c>
      <c r="K59" s="69">
        <f t="shared" si="22"/>
        <v>52</v>
      </c>
      <c r="L59" s="69">
        <f t="shared" si="22"/>
        <v>7</v>
      </c>
      <c r="M59" s="83">
        <f t="shared" si="22"/>
        <v>78</v>
      </c>
      <c r="N59" s="79">
        <f t="shared" si="22"/>
        <v>65</v>
      </c>
      <c r="O59" s="69">
        <f t="shared" si="22"/>
        <v>11</v>
      </c>
      <c r="P59" s="80">
        <f t="shared" si="22"/>
        <v>78</v>
      </c>
      <c r="Q59" s="79">
        <f t="shared" si="22"/>
        <v>65</v>
      </c>
      <c r="R59" s="72">
        <f t="shared" si="22"/>
        <v>11</v>
      </c>
      <c r="S59" s="79">
        <f t="shared" si="22"/>
        <v>78</v>
      </c>
      <c r="T59" s="79">
        <f t="shared" si="22"/>
        <v>65</v>
      </c>
      <c r="U59" s="69">
        <f t="shared" si="22"/>
        <v>11</v>
      </c>
      <c r="V59" s="80">
        <f t="shared" si="22"/>
        <v>78</v>
      </c>
      <c r="W59" s="79">
        <f t="shared" si="22"/>
        <v>52</v>
      </c>
      <c r="X59" s="69">
        <f t="shared" si="22"/>
        <v>10</v>
      </c>
      <c r="Y59" s="84"/>
      <c r="Z59" s="51"/>
      <c r="AA59" s="52"/>
    </row>
    <row r="60" spans="1:27" s="37" customFormat="1" ht="18" customHeight="1" thickBot="1" thickTop="1">
      <c r="A60" s="325"/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</row>
    <row r="61" spans="1:27" s="37" customFormat="1" ht="27" customHeight="1" thickBot="1" thickTop="1">
      <c r="A61" s="265" t="s">
        <v>19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</row>
    <row r="62" spans="1:27" s="33" customFormat="1" ht="13.5" customHeight="1" thickTop="1">
      <c r="A62" s="304" t="s">
        <v>29</v>
      </c>
      <c r="B62" s="305"/>
      <c r="C62" s="203" t="s">
        <v>25</v>
      </c>
      <c r="D62" s="204"/>
      <c r="E62" s="203" t="s">
        <v>21</v>
      </c>
      <c r="F62" s="239"/>
      <c r="G62" s="220" t="s">
        <v>0</v>
      </c>
      <c r="H62" s="189"/>
      <c r="I62" s="189"/>
      <c r="J62" s="189"/>
      <c r="K62" s="189"/>
      <c r="L62" s="221"/>
      <c r="M62" s="188" t="s">
        <v>1</v>
      </c>
      <c r="N62" s="189"/>
      <c r="O62" s="189"/>
      <c r="P62" s="189"/>
      <c r="Q62" s="189"/>
      <c r="R62" s="190"/>
      <c r="S62" s="207" t="s">
        <v>2</v>
      </c>
      <c r="T62" s="208"/>
      <c r="U62" s="208"/>
      <c r="V62" s="208"/>
      <c r="W62" s="208"/>
      <c r="X62" s="209"/>
      <c r="Y62" s="326" t="s">
        <v>25</v>
      </c>
      <c r="Z62" s="327"/>
      <c r="AA62" s="328"/>
    </row>
    <row r="63" spans="1:27" s="33" customFormat="1" ht="12.75" customHeight="1">
      <c r="A63" s="306"/>
      <c r="B63" s="307"/>
      <c r="C63" s="205"/>
      <c r="D63" s="206"/>
      <c r="E63" s="205"/>
      <c r="F63" s="240"/>
      <c r="G63" s="324" t="s">
        <v>3</v>
      </c>
      <c r="H63" s="194"/>
      <c r="I63" s="195"/>
      <c r="J63" s="194" t="s">
        <v>4</v>
      </c>
      <c r="K63" s="194"/>
      <c r="L63" s="243"/>
      <c r="M63" s="193" t="s">
        <v>5</v>
      </c>
      <c r="N63" s="194"/>
      <c r="O63" s="195"/>
      <c r="P63" s="194" t="s">
        <v>6</v>
      </c>
      <c r="Q63" s="194"/>
      <c r="R63" s="195"/>
      <c r="S63" s="193" t="s">
        <v>7</v>
      </c>
      <c r="T63" s="194"/>
      <c r="U63" s="195"/>
      <c r="V63" s="198" t="s">
        <v>8</v>
      </c>
      <c r="W63" s="198"/>
      <c r="X63" s="199"/>
      <c r="Y63" s="329"/>
      <c r="Z63" s="330"/>
      <c r="AA63" s="331"/>
    </row>
    <row r="64" spans="1:27" s="33" customFormat="1" ht="12.75" customHeight="1" thickBot="1">
      <c r="A64" s="308"/>
      <c r="B64" s="309"/>
      <c r="C64" s="91" t="s">
        <v>26</v>
      </c>
      <c r="D64" s="92" t="s">
        <v>22</v>
      </c>
      <c r="E64" s="93" t="s">
        <v>24</v>
      </c>
      <c r="F64" s="94" t="s">
        <v>23</v>
      </c>
      <c r="G64" s="162" t="s">
        <v>24</v>
      </c>
      <c r="H64" s="163" t="s">
        <v>23</v>
      </c>
      <c r="I64" s="164" t="s">
        <v>22</v>
      </c>
      <c r="J64" s="161" t="s">
        <v>24</v>
      </c>
      <c r="K64" s="148" t="s">
        <v>23</v>
      </c>
      <c r="L64" s="95" t="s">
        <v>22</v>
      </c>
      <c r="M64" s="165" t="s">
        <v>24</v>
      </c>
      <c r="N64" s="163" t="s">
        <v>23</v>
      </c>
      <c r="O64" s="164" t="s">
        <v>22</v>
      </c>
      <c r="P64" s="161" t="s">
        <v>24</v>
      </c>
      <c r="Q64" s="148" t="s">
        <v>23</v>
      </c>
      <c r="R64" s="95" t="s">
        <v>22</v>
      </c>
      <c r="S64" s="165" t="s">
        <v>24</v>
      </c>
      <c r="T64" s="163" t="s">
        <v>23</v>
      </c>
      <c r="U64" s="164" t="s">
        <v>22</v>
      </c>
      <c r="V64" s="161" t="s">
        <v>24</v>
      </c>
      <c r="W64" s="148" t="s">
        <v>23</v>
      </c>
      <c r="X64" s="95" t="s">
        <v>22</v>
      </c>
      <c r="Y64" s="310" t="s">
        <v>26</v>
      </c>
      <c r="Z64" s="311"/>
      <c r="AA64" s="96" t="s">
        <v>22</v>
      </c>
    </row>
    <row r="65" spans="1:27" s="98" customFormat="1" ht="26.25" customHeight="1" thickTop="1">
      <c r="A65" s="230" t="s">
        <v>47</v>
      </c>
      <c r="B65" s="231"/>
      <c r="C65" s="166">
        <f>SUM(G65,J65,M65,P65,S65,V65)</f>
        <v>338</v>
      </c>
      <c r="D65" s="97">
        <f>D21</f>
        <v>26</v>
      </c>
      <c r="E65" s="232">
        <f>SUM(E21,E35,E45,E49,E54,E59)</f>
        <v>1066</v>
      </c>
      <c r="F65" s="232">
        <f>SUM(F21,F35,F45,F49,F54,F59)</f>
        <v>1339</v>
      </c>
      <c r="G65" s="246">
        <f>SUM(G21:H21)</f>
        <v>65</v>
      </c>
      <c r="H65" s="197"/>
      <c r="I65" s="210">
        <f>SUM(I21,I35,I45,I54,I59)</f>
        <v>30</v>
      </c>
      <c r="J65" s="196">
        <f>SUM(J21:K21)</f>
        <v>117</v>
      </c>
      <c r="K65" s="197"/>
      <c r="L65" s="210">
        <f>SUM(L21,L35,L45,L49,L54,L59)</f>
        <v>30</v>
      </c>
      <c r="M65" s="229">
        <f>SUM(M21:N21)</f>
        <v>156</v>
      </c>
      <c r="N65" s="197"/>
      <c r="O65" s="210">
        <f>SUM(O21,O35,O45,O54,O59)</f>
        <v>30</v>
      </c>
      <c r="P65" s="196">
        <f>SUM(P21:Q21)</f>
        <v>0</v>
      </c>
      <c r="Q65" s="197"/>
      <c r="R65" s="210">
        <f>SUM(R21,R35,R45,R49,R54,R59)</f>
        <v>30</v>
      </c>
      <c r="S65" s="229">
        <f>SUM(S21:T21)</f>
        <v>0</v>
      </c>
      <c r="T65" s="197"/>
      <c r="U65" s="210">
        <f>SUM(U21,U35,U45,U54,U59)</f>
        <v>30</v>
      </c>
      <c r="V65" s="196">
        <f>SUM(V21:W21)</f>
        <v>0</v>
      </c>
      <c r="W65" s="197"/>
      <c r="X65" s="210">
        <f>SUM(X21,X35,X45,X54,X59)</f>
        <v>30</v>
      </c>
      <c r="Y65" s="259">
        <f>SUM(E65,F65)</f>
        <v>2405</v>
      </c>
      <c r="Z65" s="260"/>
      <c r="AA65" s="256">
        <f>SUM(I65,L65,O65,R65,U65,X65)</f>
        <v>180</v>
      </c>
    </row>
    <row r="66" spans="1:27" s="98" customFormat="1" ht="20.25" customHeight="1">
      <c r="A66" s="241" t="s">
        <v>57</v>
      </c>
      <c r="B66" s="242"/>
      <c r="C66" s="168">
        <f>SUM(G66,J66,M66,P66,S66,V66)</f>
        <v>481</v>
      </c>
      <c r="D66" s="99">
        <f>D35</f>
        <v>37</v>
      </c>
      <c r="E66" s="233"/>
      <c r="F66" s="233"/>
      <c r="G66" s="235">
        <f>SUM(G35+H35)</f>
        <v>104</v>
      </c>
      <c r="H66" s="177"/>
      <c r="I66" s="211"/>
      <c r="J66" s="176">
        <f>SUM(J35:K35)</f>
        <v>13</v>
      </c>
      <c r="K66" s="177"/>
      <c r="L66" s="211"/>
      <c r="M66" s="178">
        <f>SUM(M35:N35)</f>
        <v>26</v>
      </c>
      <c r="N66" s="177"/>
      <c r="O66" s="211"/>
      <c r="P66" s="176">
        <f>SUM(P35:Q35)</f>
        <v>52</v>
      </c>
      <c r="Q66" s="177"/>
      <c r="R66" s="211"/>
      <c r="S66" s="178">
        <f>SUM(S35:T35)</f>
        <v>156</v>
      </c>
      <c r="T66" s="177"/>
      <c r="U66" s="211"/>
      <c r="V66" s="176">
        <f>SUM(V35:W35)</f>
        <v>130</v>
      </c>
      <c r="W66" s="177"/>
      <c r="X66" s="211"/>
      <c r="Y66" s="261"/>
      <c r="Z66" s="262"/>
      <c r="AA66" s="257"/>
    </row>
    <row r="67" spans="1:27" s="98" customFormat="1" ht="23.25" customHeight="1">
      <c r="A67" s="241" t="s">
        <v>48</v>
      </c>
      <c r="B67" s="242"/>
      <c r="C67" s="168">
        <f>SUM(G67,J67,M67,P67,S67,V67)</f>
        <v>390</v>
      </c>
      <c r="D67" s="100">
        <f>D45</f>
        <v>25</v>
      </c>
      <c r="E67" s="233"/>
      <c r="F67" s="233"/>
      <c r="G67" s="235">
        <f>SUM(G45:H45)</f>
        <v>143</v>
      </c>
      <c r="H67" s="177"/>
      <c r="I67" s="211"/>
      <c r="J67" s="176">
        <f>SUM(J45:K45)</f>
        <v>78</v>
      </c>
      <c r="K67" s="177"/>
      <c r="L67" s="211"/>
      <c r="M67" s="178">
        <f>SUM(M45:N45)</f>
        <v>39</v>
      </c>
      <c r="N67" s="177"/>
      <c r="O67" s="211"/>
      <c r="P67" s="176">
        <f>SUM(P45:Q45)</f>
        <v>65</v>
      </c>
      <c r="Q67" s="177"/>
      <c r="R67" s="211"/>
      <c r="S67" s="183">
        <f>SUM(S45:T45)</f>
        <v>65</v>
      </c>
      <c r="T67" s="184"/>
      <c r="U67" s="211"/>
      <c r="V67" s="176">
        <f>SUM(V45:W45)</f>
        <v>0</v>
      </c>
      <c r="W67" s="177"/>
      <c r="X67" s="211"/>
      <c r="Y67" s="261"/>
      <c r="Z67" s="262"/>
      <c r="AA67" s="257"/>
    </row>
    <row r="68" spans="1:27" s="98" customFormat="1" ht="22.5" customHeight="1">
      <c r="A68" s="241" t="s">
        <v>49</v>
      </c>
      <c r="B68" s="242"/>
      <c r="C68" s="168">
        <f>SUM(G68,J68,M68,P68,S68,V68)</f>
        <v>208</v>
      </c>
      <c r="D68" s="101">
        <f>D49</f>
        <v>16</v>
      </c>
      <c r="E68" s="233"/>
      <c r="F68" s="233"/>
      <c r="G68" s="235">
        <f>SUM(G49:H49)</f>
        <v>0</v>
      </c>
      <c r="H68" s="177"/>
      <c r="I68" s="211"/>
      <c r="J68" s="176">
        <f>SUM(J49:K49)</f>
        <v>104</v>
      </c>
      <c r="K68" s="177"/>
      <c r="L68" s="211"/>
      <c r="M68" s="178">
        <f>SUM(M49:N49)</f>
        <v>0</v>
      </c>
      <c r="N68" s="177"/>
      <c r="O68" s="211"/>
      <c r="P68" s="176">
        <f>SUM(P49:Q49)</f>
        <v>104</v>
      </c>
      <c r="Q68" s="177"/>
      <c r="R68" s="211"/>
      <c r="S68" s="178">
        <f>SUM(S49:T49)</f>
        <v>0</v>
      </c>
      <c r="T68" s="177"/>
      <c r="U68" s="211"/>
      <c r="V68" s="176">
        <f>SUM(V49:W49)</f>
        <v>0</v>
      </c>
      <c r="W68" s="177"/>
      <c r="X68" s="211"/>
      <c r="Y68" s="261"/>
      <c r="Z68" s="262"/>
      <c r="AA68" s="257"/>
    </row>
    <row r="69" spans="1:27" s="98" customFormat="1" ht="21.75" customHeight="1">
      <c r="A69" s="266" t="s">
        <v>95</v>
      </c>
      <c r="B69" s="267"/>
      <c r="C69" s="168">
        <f>SUM(G69,J69,M69,P69,S69,V69)</f>
        <v>988</v>
      </c>
      <c r="D69" s="102">
        <f>SUM(D54,D59)</f>
        <v>76</v>
      </c>
      <c r="E69" s="233"/>
      <c r="F69" s="233"/>
      <c r="G69" s="235">
        <f>SUM(G54,H54,G59,H59)</f>
        <v>91</v>
      </c>
      <c r="H69" s="177"/>
      <c r="I69" s="212"/>
      <c r="J69" s="176">
        <f>SUM(J54,K54,J59,K59)</f>
        <v>91</v>
      </c>
      <c r="K69" s="177"/>
      <c r="L69" s="212"/>
      <c r="M69" s="178">
        <f>SUM(M54,N54,M59,N59)</f>
        <v>182</v>
      </c>
      <c r="N69" s="177"/>
      <c r="O69" s="212"/>
      <c r="P69" s="176">
        <f>SUM(P54,Q54,P59,Q59)</f>
        <v>182</v>
      </c>
      <c r="Q69" s="177"/>
      <c r="R69" s="213"/>
      <c r="S69" s="178">
        <f>SUM(S54,T54,S59,T59)</f>
        <v>182</v>
      </c>
      <c r="T69" s="177"/>
      <c r="U69" s="213"/>
      <c r="V69" s="176">
        <f>SUM(V54,W54,V59,W59)</f>
        <v>260</v>
      </c>
      <c r="W69" s="177"/>
      <c r="X69" s="212"/>
      <c r="Y69" s="261"/>
      <c r="Z69" s="262"/>
      <c r="AA69" s="257"/>
    </row>
    <row r="70" spans="1:27" s="98" customFormat="1" ht="27.75" customHeight="1" thickBot="1">
      <c r="A70" s="244" t="s">
        <v>96</v>
      </c>
      <c r="B70" s="245"/>
      <c r="C70" s="167">
        <f>C69/Y65</f>
        <v>0.41081081081081083</v>
      </c>
      <c r="D70" s="103">
        <f>D69/AA65</f>
        <v>0.4222222222222222</v>
      </c>
      <c r="E70" s="234"/>
      <c r="F70" s="234"/>
      <c r="G70" s="236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8"/>
      <c r="Y70" s="263"/>
      <c r="Z70" s="264"/>
      <c r="AA70" s="258"/>
    </row>
    <row r="71" spans="1:28" ht="24.75" customHeight="1" thickBot="1">
      <c r="A71" s="320" t="s">
        <v>20</v>
      </c>
      <c r="B71" s="321"/>
      <c r="C71" s="339">
        <f>SUM(G71:X71)</f>
        <v>13</v>
      </c>
      <c r="D71" s="340"/>
      <c r="E71" s="340"/>
      <c r="F71" s="340"/>
      <c r="G71" s="344">
        <f>COUNTIF(AB15:AB86,"E1")</f>
        <v>4</v>
      </c>
      <c r="H71" s="313"/>
      <c r="I71" s="323"/>
      <c r="J71" s="312">
        <f>COUNTIF(AB15:AB86,"E2")</f>
        <v>2</v>
      </c>
      <c r="K71" s="313"/>
      <c r="L71" s="314"/>
      <c r="M71" s="322">
        <f>COUNTIF(AB15:AB86,"E3")</f>
        <v>2</v>
      </c>
      <c r="N71" s="313"/>
      <c r="O71" s="323"/>
      <c r="P71" s="312">
        <f>COUNTIF(AB15:AB86,"E4")</f>
        <v>1</v>
      </c>
      <c r="Q71" s="313"/>
      <c r="R71" s="314"/>
      <c r="S71" s="322">
        <f>COUNTIF(AB15:AB86,"E5")</f>
        <v>2</v>
      </c>
      <c r="T71" s="313"/>
      <c r="U71" s="323"/>
      <c r="V71" s="312">
        <f>COUNTIF(AB15:AB86,"E6")</f>
        <v>2</v>
      </c>
      <c r="W71" s="313"/>
      <c r="X71" s="314"/>
      <c r="Y71" s="317"/>
      <c r="Z71" s="318"/>
      <c r="AA71" s="319"/>
      <c r="AB71" s="172"/>
    </row>
    <row r="72" spans="1:28" ht="19.5" customHeight="1" thickBot="1" thickTop="1">
      <c r="A72" s="315" t="s">
        <v>34</v>
      </c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  <c r="AB72" s="172"/>
    </row>
    <row r="73" spans="1:28" ht="16.5" customHeight="1" thickTop="1">
      <c r="A73" s="179" t="s">
        <v>118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72"/>
    </row>
    <row r="74" spans="1:28" ht="15.75">
      <c r="A74" s="345" t="s">
        <v>58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172"/>
    </row>
    <row r="75" spans="1:27" ht="15.75">
      <c r="A75" s="335" t="s">
        <v>116</v>
      </c>
      <c r="B75" s="335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6"/>
      <c r="AA75" s="336"/>
    </row>
    <row r="76" spans="1:27" ht="15" customHeight="1" thickBot="1">
      <c r="A76" s="337" t="s">
        <v>102</v>
      </c>
      <c r="B76" s="338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6"/>
      <c r="AA76" s="336"/>
    </row>
    <row r="77" spans="1:27" s="37" customFormat="1" ht="23.25" customHeight="1" thickTop="1">
      <c r="A77" s="341" t="s">
        <v>97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3"/>
    </row>
    <row r="78" spans="1:27" s="37" customFormat="1" ht="15" customHeight="1">
      <c r="A78" s="185" t="s">
        <v>98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</row>
    <row r="79" spans="1:27" s="37" customFormat="1" ht="15.75">
      <c r="A79" s="1" t="s">
        <v>9</v>
      </c>
      <c r="B79" s="23" t="s">
        <v>61</v>
      </c>
      <c r="C79" s="38">
        <f aca="true" t="shared" si="23" ref="C79:C86">SUM(E79:F79)</f>
        <v>52</v>
      </c>
      <c r="D79" s="39">
        <f aca="true" t="shared" si="24" ref="D79:D86">SUM(I79,L79,O79,R79,U79,X79)</f>
        <v>4</v>
      </c>
      <c r="E79" s="40">
        <f aca="true" t="shared" si="25" ref="E79:F86">SUM(G79,J79,M79,P79,S79,V79)</f>
        <v>26</v>
      </c>
      <c r="F79" s="104">
        <f t="shared" si="25"/>
        <v>26</v>
      </c>
      <c r="G79" s="26"/>
      <c r="H79" s="10"/>
      <c r="I79" s="11"/>
      <c r="J79" s="16"/>
      <c r="K79" s="11"/>
      <c r="L79" s="11"/>
      <c r="M79" s="17"/>
      <c r="N79" s="11"/>
      <c r="O79" s="11"/>
      <c r="P79" s="16"/>
      <c r="Q79" s="11"/>
      <c r="R79" s="18"/>
      <c r="S79" s="11"/>
      <c r="T79" s="11"/>
      <c r="U79" s="11"/>
      <c r="V79" s="16">
        <v>26</v>
      </c>
      <c r="W79" s="11">
        <v>26</v>
      </c>
      <c r="X79" s="11">
        <v>4</v>
      </c>
      <c r="Y79" s="19" t="s">
        <v>43</v>
      </c>
      <c r="Z79" s="20"/>
      <c r="AA79" s="42">
        <f aca="true" t="shared" si="26" ref="AA79:AA86">MAX(IF(I79&gt;0,1,0),IF(L79&gt;0,2,0),IF(O79&gt;0,3,0),IF(R79&gt;0,4,0),IF(U79&gt;0,5,0),IF(X79&gt;0,6,0))</f>
        <v>6</v>
      </c>
    </row>
    <row r="80" spans="1:27" s="37" customFormat="1" ht="15.75">
      <c r="A80" s="1" t="s">
        <v>10</v>
      </c>
      <c r="B80" s="30" t="s">
        <v>62</v>
      </c>
      <c r="C80" s="38">
        <f t="shared" si="23"/>
        <v>26</v>
      </c>
      <c r="D80" s="39">
        <f t="shared" si="24"/>
        <v>2</v>
      </c>
      <c r="E80" s="40">
        <f t="shared" si="25"/>
        <v>26</v>
      </c>
      <c r="F80" s="104">
        <f t="shared" si="25"/>
        <v>0</v>
      </c>
      <c r="G80" s="26"/>
      <c r="H80" s="10"/>
      <c r="I80" s="11"/>
      <c r="J80" s="16"/>
      <c r="K80" s="11"/>
      <c r="L80" s="11"/>
      <c r="M80" s="17"/>
      <c r="N80" s="11"/>
      <c r="O80" s="11"/>
      <c r="P80" s="16"/>
      <c r="Q80" s="11"/>
      <c r="R80" s="18"/>
      <c r="S80" s="11"/>
      <c r="T80" s="11"/>
      <c r="U80" s="11"/>
      <c r="V80" s="16">
        <v>26</v>
      </c>
      <c r="W80" s="11"/>
      <c r="X80" s="11">
        <v>2</v>
      </c>
      <c r="Y80" s="21" t="s">
        <v>43</v>
      </c>
      <c r="Z80" s="22"/>
      <c r="AA80" s="43">
        <f t="shared" si="26"/>
        <v>6</v>
      </c>
    </row>
    <row r="81" spans="1:28" s="37" customFormat="1" ht="15.75">
      <c r="A81" s="1" t="s">
        <v>11</v>
      </c>
      <c r="B81" s="23" t="s">
        <v>59</v>
      </c>
      <c r="C81" s="38">
        <f t="shared" si="23"/>
        <v>39</v>
      </c>
      <c r="D81" s="39">
        <f t="shared" si="24"/>
        <v>3</v>
      </c>
      <c r="E81" s="40">
        <f t="shared" si="25"/>
        <v>26</v>
      </c>
      <c r="F81" s="104">
        <f t="shared" si="25"/>
        <v>13</v>
      </c>
      <c r="G81" s="26"/>
      <c r="H81" s="10"/>
      <c r="I81" s="11"/>
      <c r="J81" s="16"/>
      <c r="K81" s="11"/>
      <c r="L81" s="11"/>
      <c r="M81" s="17"/>
      <c r="N81" s="11"/>
      <c r="O81" s="11"/>
      <c r="P81" s="16">
        <v>26</v>
      </c>
      <c r="Q81" s="11">
        <v>13</v>
      </c>
      <c r="R81" s="18">
        <v>3</v>
      </c>
      <c r="S81" s="137"/>
      <c r="T81" s="137"/>
      <c r="U81" s="137"/>
      <c r="V81" s="16"/>
      <c r="W81" s="11"/>
      <c r="X81" s="11"/>
      <c r="Y81" s="21" t="s">
        <v>43</v>
      </c>
      <c r="Z81" s="22" t="s">
        <v>31</v>
      </c>
      <c r="AA81" s="43">
        <f t="shared" si="26"/>
        <v>4</v>
      </c>
      <c r="AB81" s="149" t="str">
        <f>CONCATENATE(Z81,AA81)</f>
        <v>E4</v>
      </c>
    </row>
    <row r="82" spans="1:28" s="37" customFormat="1" ht="15.75">
      <c r="A82" s="1" t="s">
        <v>12</v>
      </c>
      <c r="B82" s="23" t="s">
        <v>70</v>
      </c>
      <c r="C82" s="38">
        <f t="shared" si="23"/>
        <v>39</v>
      </c>
      <c r="D82" s="39">
        <f t="shared" si="24"/>
        <v>3</v>
      </c>
      <c r="E82" s="40">
        <f t="shared" si="25"/>
        <v>26</v>
      </c>
      <c r="F82" s="104">
        <f t="shared" si="25"/>
        <v>13</v>
      </c>
      <c r="G82" s="26"/>
      <c r="H82" s="10"/>
      <c r="I82" s="11"/>
      <c r="J82" s="16"/>
      <c r="K82" s="11"/>
      <c r="L82" s="11"/>
      <c r="M82" s="17">
        <v>26</v>
      </c>
      <c r="N82" s="11">
        <v>13</v>
      </c>
      <c r="O82" s="11">
        <v>3</v>
      </c>
      <c r="P82" s="16"/>
      <c r="Q82" s="11"/>
      <c r="R82" s="18"/>
      <c r="S82" s="11"/>
      <c r="T82" s="11"/>
      <c r="U82" s="11"/>
      <c r="V82" s="16"/>
      <c r="W82" s="11"/>
      <c r="X82" s="11"/>
      <c r="Y82" s="21" t="s">
        <v>43</v>
      </c>
      <c r="Z82" s="22"/>
      <c r="AA82" s="43">
        <f t="shared" si="26"/>
        <v>3</v>
      </c>
      <c r="AB82" s="149"/>
    </row>
    <row r="83" spans="1:28" s="37" customFormat="1" ht="15.75">
      <c r="A83" s="1" t="s">
        <v>13</v>
      </c>
      <c r="B83" s="30" t="s">
        <v>45</v>
      </c>
      <c r="C83" s="38">
        <f t="shared" si="23"/>
        <v>39</v>
      </c>
      <c r="D83" s="39">
        <f t="shared" si="24"/>
        <v>3</v>
      </c>
      <c r="E83" s="40">
        <f t="shared" si="25"/>
        <v>26</v>
      </c>
      <c r="F83" s="104">
        <f t="shared" si="25"/>
        <v>13</v>
      </c>
      <c r="G83" s="26"/>
      <c r="H83" s="10"/>
      <c r="I83" s="11"/>
      <c r="J83" s="16"/>
      <c r="K83" s="11"/>
      <c r="L83" s="11"/>
      <c r="M83" s="17"/>
      <c r="N83" s="11"/>
      <c r="O83" s="11"/>
      <c r="P83" s="16"/>
      <c r="Q83" s="11"/>
      <c r="R83" s="18"/>
      <c r="S83" s="11">
        <v>26</v>
      </c>
      <c r="T83" s="11">
        <v>13</v>
      </c>
      <c r="U83" s="11">
        <v>3</v>
      </c>
      <c r="V83" s="16"/>
      <c r="W83" s="11"/>
      <c r="X83" s="11"/>
      <c r="Y83" s="21" t="s">
        <v>43</v>
      </c>
      <c r="Z83" s="22"/>
      <c r="AA83" s="43">
        <f t="shared" si="26"/>
        <v>5</v>
      </c>
      <c r="AB83" s="149"/>
    </row>
    <row r="84" spans="1:28" s="37" customFormat="1" ht="15.75">
      <c r="A84" s="1" t="s">
        <v>14</v>
      </c>
      <c r="B84" s="30" t="s">
        <v>46</v>
      </c>
      <c r="C84" s="38">
        <f t="shared" si="23"/>
        <v>52</v>
      </c>
      <c r="D84" s="39">
        <f t="shared" si="24"/>
        <v>4</v>
      </c>
      <c r="E84" s="40">
        <f t="shared" si="25"/>
        <v>26</v>
      </c>
      <c r="F84" s="104">
        <f t="shared" si="25"/>
        <v>26</v>
      </c>
      <c r="G84" s="26"/>
      <c r="H84" s="10"/>
      <c r="I84" s="11"/>
      <c r="J84" s="16"/>
      <c r="K84" s="11"/>
      <c r="L84" s="11"/>
      <c r="M84" s="17"/>
      <c r="N84" s="11"/>
      <c r="O84" s="11"/>
      <c r="P84" s="16"/>
      <c r="Q84" s="11"/>
      <c r="R84" s="18"/>
      <c r="S84" s="11"/>
      <c r="T84" s="11"/>
      <c r="U84" s="11"/>
      <c r="V84" s="16">
        <v>26</v>
      </c>
      <c r="W84" s="11">
        <v>26</v>
      </c>
      <c r="X84" s="11">
        <v>4</v>
      </c>
      <c r="Y84" s="21" t="s">
        <v>43</v>
      </c>
      <c r="Z84" s="22"/>
      <c r="AA84" s="43">
        <f t="shared" si="26"/>
        <v>6</v>
      </c>
      <c r="AB84" s="149"/>
    </row>
    <row r="85" spans="1:28" s="37" customFormat="1" ht="15.75">
      <c r="A85" s="1" t="s">
        <v>15</v>
      </c>
      <c r="B85" s="23" t="s">
        <v>72</v>
      </c>
      <c r="C85" s="38">
        <f t="shared" si="23"/>
        <v>52</v>
      </c>
      <c r="D85" s="39">
        <f t="shared" si="24"/>
        <v>4</v>
      </c>
      <c r="E85" s="40">
        <f t="shared" si="25"/>
        <v>26</v>
      </c>
      <c r="F85" s="104">
        <f t="shared" si="25"/>
        <v>26</v>
      </c>
      <c r="G85" s="26">
        <v>26</v>
      </c>
      <c r="H85" s="10">
        <v>26</v>
      </c>
      <c r="I85" s="11">
        <v>4</v>
      </c>
      <c r="J85" s="16"/>
      <c r="K85" s="11"/>
      <c r="L85" s="11"/>
      <c r="M85" s="17"/>
      <c r="N85" s="11"/>
      <c r="O85" s="11"/>
      <c r="P85" s="16"/>
      <c r="Q85" s="11"/>
      <c r="R85" s="18"/>
      <c r="S85" s="11"/>
      <c r="T85" s="11"/>
      <c r="U85" s="11"/>
      <c r="V85" s="16"/>
      <c r="W85" s="11"/>
      <c r="X85" s="11"/>
      <c r="Y85" s="21" t="s">
        <v>43</v>
      </c>
      <c r="Z85" s="22" t="s">
        <v>31</v>
      </c>
      <c r="AA85" s="43">
        <f t="shared" si="26"/>
        <v>1</v>
      </c>
      <c r="AB85" s="149" t="str">
        <f>CONCATENATE(Z85,AA85)</f>
        <v>E1</v>
      </c>
    </row>
    <row r="86" spans="1:27" s="37" customFormat="1" ht="16.5" thickBot="1">
      <c r="A86" s="1" t="s">
        <v>16</v>
      </c>
      <c r="B86" s="23" t="s">
        <v>73</v>
      </c>
      <c r="C86" s="38">
        <f t="shared" si="23"/>
        <v>39</v>
      </c>
      <c r="D86" s="39">
        <f t="shared" si="24"/>
        <v>3</v>
      </c>
      <c r="E86" s="40">
        <f t="shared" si="25"/>
        <v>26</v>
      </c>
      <c r="F86" s="104">
        <f t="shared" si="25"/>
        <v>13</v>
      </c>
      <c r="G86" s="26">
        <v>26</v>
      </c>
      <c r="H86" s="10">
        <v>13</v>
      </c>
      <c r="I86" s="11">
        <v>3</v>
      </c>
      <c r="J86" s="16"/>
      <c r="K86" s="11"/>
      <c r="L86" s="11"/>
      <c r="M86" s="17"/>
      <c r="N86" s="11"/>
      <c r="O86" s="11"/>
      <c r="P86" s="16"/>
      <c r="Q86" s="11"/>
      <c r="R86" s="18"/>
      <c r="S86" s="11"/>
      <c r="T86" s="11"/>
      <c r="U86" s="11"/>
      <c r="V86" s="16"/>
      <c r="W86" s="11"/>
      <c r="X86" s="11"/>
      <c r="Y86" s="21" t="s">
        <v>43</v>
      </c>
      <c r="Z86" s="22"/>
      <c r="AA86" s="48">
        <f t="shared" si="26"/>
        <v>1</v>
      </c>
    </row>
    <row r="87" spans="1:27" s="37" customFormat="1" ht="15" customHeight="1" thickBot="1">
      <c r="A87" s="49"/>
      <c r="B87" s="50"/>
      <c r="C87" s="105">
        <f aca="true" t="shared" si="27" ref="C87:X87">SUM(C79:C86)</f>
        <v>338</v>
      </c>
      <c r="D87" s="56">
        <f t="shared" si="27"/>
        <v>26</v>
      </c>
      <c r="E87" s="57">
        <f t="shared" si="27"/>
        <v>208</v>
      </c>
      <c r="F87" s="106">
        <f t="shared" si="27"/>
        <v>130</v>
      </c>
      <c r="G87" s="49">
        <f t="shared" si="27"/>
        <v>52</v>
      </c>
      <c r="H87" s="86">
        <f t="shared" si="27"/>
        <v>39</v>
      </c>
      <c r="I87" s="107">
        <f t="shared" si="27"/>
        <v>7</v>
      </c>
      <c r="J87" s="66">
        <f t="shared" si="27"/>
        <v>0</v>
      </c>
      <c r="K87" s="86">
        <f t="shared" si="27"/>
        <v>0</v>
      </c>
      <c r="L87" s="107">
        <f t="shared" si="27"/>
        <v>0</v>
      </c>
      <c r="M87" s="51">
        <f t="shared" si="27"/>
        <v>26</v>
      </c>
      <c r="N87" s="86">
        <f t="shared" si="27"/>
        <v>13</v>
      </c>
      <c r="O87" s="107">
        <f t="shared" si="27"/>
        <v>3</v>
      </c>
      <c r="P87" s="66">
        <f t="shared" si="27"/>
        <v>26</v>
      </c>
      <c r="Q87" s="86">
        <f t="shared" si="27"/>
        <v>13</v>
      </c>
      <c r="R87" s="108">
        <f t="shared" si="27"/>
        <v>3</v>
      </c>
      <c r="S87" s="86">
        <f t="shared" si="27"/>
        <v>26</v>
      </c>
      <c r="T87" s="86">
        <f t="shared" si="27"/>
        <v>13</v>
      </c>
      <c r="U87" s="107">
        <f t="shared" si="27"/>
        <v>3</v>
      </c>
      <c r="V87" s="66">
        <f t="shared" si="27"/>
        <v>78</v>
      </c>
      <c r="W87" s="86">
        <f t="shared" si="27"/>
        <v>52</v>
      </c>
      <c r="X87" s="107">
        <f t="shared" si="27"/>
        <v>10</v>
      </c>
      <c r="Y87" s="73"/>
      <c r="Z87" s="51"/>
      <c r="AA87" s="52"/>
    </row>
    <row r="88" spans="1:27" s="37" customFormat="1" ht="15" customHeight="1">
      <c r="A88" s="224" t="s">
        <v>99</v>
      </c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</row>
    <row r="89" spans="1:27" s="37" customFormat="1" ht="15" customHeight="1">
      <c r="A89" s="1" t="s">
        <v>9</v>
      </c>
      <c r="B89" s="23" t="s">
        <v>78</v>
      </c>
      <c r="C89" s="38">
        <f aca="true" t="shared" si="28" ref="C89:C96">SUM(E89:F89)</f>
        <v>39</v>
      </c>
      <c r="D89" s="39">
        <f aca="true" t="shared" si="29" ref="D89:D96">SUM(I89,L89,O89,R89,U89,X89)</f>
        <v>3</v>
      </c>
      <c r="E89" s="40">
        <f aca="true" t="shared" si="30" ref="E89:F96">SUM(G89,J89,M89,P89,S89,V89)</f>
        <v>26</v>
      </c>
      <c r="F89" s="41">
        <f t="shared" si="30"/>
        <v>13</v>
      </c>
      <c r="G89" s="26"/>
      <c r="H89" s="10"/>
      <c r="I89" s="11"/>
      <c r="J89" s="16"/>
      <c r="K89" s="11"/>
      <c r="L89" s="11"/>
      <c r="M89" s="17">
        <v>26</v>
      </c>
      <c r="N89" s="11">
        <v>13</v>
      </c>
      <c r="O89" s="11">
        <v>3</v>
      </c>
      <c r="P89" s="16"/>
      <c r="Q89" s="11"/>
      <c r="R89" s="18"/>
      <c r="S89" s="11"/>
      <c r="T89" s="11"/>
      <c r="U89" s="11"/>
      <c r="V89" s="16"/>
      <c r="W89" s="11"/>
      <c r="X89" s="11"/>
      <c r="Y89" s="19" t="s">
        <v>43</v>
      </c>
      <c r="Z89" s="20"/>
      <c r="AA89" s="42">
        <f aca="true" t="shared" si="31" ref="AA89:AA96">MAX(IF(I89&gt;0,1,0),IF(L89&gt;0,2,0),IF(O89&gt;0,3,0),IF(R89&gt;0,4,0),IF(U89&gt;0,5,0),IF(X89&gt;0,6,0))</f>
        <v>3</v>
      </c>
    </row>
    <row r="90" spans="1:27" s="37" customFormat="1" ht="15" customHeight="1">
      <c r="A90" s="1" t="s">
        <v>10</v>
      </c>
      <c r="B90" s="23" t="s">
        <v>86</v>
      </c>
      <c r="C90" s="38">
        <f t="shared" si="28"/>
        <v>39</v>
      </c>
      <c r="D90" s="39">
        <f t="shared" si="29"/>
        <v>3</v>
      </c>
      <c r="E90" s="40">
        <f t="shared" si="30"/>
        <v>26</v>
      </c>
      <c r="F90" s="41">
        <f t="shared" si="30"/>
        <v>13</v>
      </c>
      <c r="G90" s="26"/>
      <c r="H90" s="10"/>
      <c r="I90" s="11"/>
      <c r="J90" s="16"/>
      <c r="K90" s="11"/>
      <c r="L90" s="11"/>
      <c r="M90" s="17"/>
      <c r="N90" s="11"/>
      <c r="O90" s="11"/>
      <c r="P90" s="16"/>
      <c r="Q90" s="11"/>
      <c r="R90" s="18"/>
      <c r="S90" s="11"/>
      <c r="T90" s="11"/>
      <c r="U90" s="11"/>
      <c r="V90" s="16">
        <v>26</v>
      </c>
      <c r="W90" s="11">
        <v>13</v>
      </c>
      <c r="X90" s="11">
        <v>3</v>
      </c>
      <c r="Y90" s="21" t="s">
        <v>43</v>
      </c>
      <c r="Z90" s="22"/>
      <c r="AA90" s="43">
        <f t="shared" si="31"/>
        <v>6</v>
      </c>
    </row>
    <row r="91" spans="1:27" s="37" customFormat="1" ht="15" customHeight="1">
      <c r="A91" s="1" t="s">
        <v>11</v>
      </c>
      <c r="B91" s="23" t="s">
        <v>83</v>
      </c>
      <c r="C91" s="38">
        <f t="shared" si="28"/>
        <v>52</v>
      </c>
      <c r="D91" s="39">
        <f t="shared" si="29"/>
        <v>4</v>
      </c>
      <c r="E91" s="40">
        <f t="shared" si="30"/>
        <v>26</v>
      </c>
      <c r="F91" s="41">
        <f t="shared" si="30"/>
        <v>26</v>
      </c>
      <c r="G91" s="26"/>
      <c r="H91" s="10"/>
      <c r="I91" s="11"/>
      <c r="J91" s="16"/>
      <c r="K91" s="11"/>
      <c r="L91" s="11"/>
      <c r="M91" s="17"/>
      <c r="N91" s="11"/>
      <c r="O91" s="11"/>
      <c r="P91" s="16"/>
      <c r="Q91" s="11"/>
      <c r="R91" s="18"/>
      <c r="S91" s="11"/>
      <c r="T91" s="11"/>
      <c r="U91" s="11"/>
      <c r="V91" s="16">
        <v>26</v>
      </c>
      <c r="W91" s="11">
        <v>26</v>
      </c>
      <c r="X91" s="11">
        <v>4</v>
      </c>
      <c r="Y91" s="21" t="s">
        <v>43</v>
      </c>
      <c r="Z91" s="22"/>
      <c r="AA91" s="43">
        <f t="shared" si="31"/>
        <v>6</v>
      </c>
    </row>
    <row r="92" spans="1:27" s="37" customFormat="1" ht="15" customHeight="1">
      <c r="A92" s="1" t="s">
        <v>12</v>
      </c>
      <c r="B92" s="23" t="s">
        <v>75</v>
      </c>
      <c r="C92" s="38">
        <f t="shared" si="28"/>
        <v>39</v>
      </c>
      <c r="D92" s="39">
        <f t="shared" si="29"/>
        <v>3</v>
      </c>
      <c r="E92" s="40">
        <f t="shared" si="30"/>
        <v>26</v>
      </c>
      <c r="F92" s="41">
        <f t="shared" si="30"/>
        <v>13</v>
      </c>
      <c r="G92" s="26"/>
      <c r="H92" s="10"/>
      <c r="I92" s="11"/>
      <c r="J92" s="16"/>
      <c r="K92" s="11"/>
      <c r="L92" s="11"/>
      <c r="M92" s="17"/>
      <c r="N92" s="11"/>
      <c r="O92" s="11"/>
      <c r="P92" s="16">
        <v>26</v>
      </c>
      <c r="Q92" s="11">
        <v>13</v>
      </c>
      <c r="R92" s="18">
        <v>3</v>
      </c>
      <c r="S92" s="11"/>
      <c r="T92" s="11"/>
      <c r="U92" s="11"/>
      <c r="V92" s="16"/>
      <c r="W92" s="11"/>
      <c r="X92" s="11"/>
      <c r="Y92" s="21" t="s">
        <v>43</v>
      </c>
      <c r="Z92" s="22" t="s">
        <v>31</v>
      </c>
      <c r="AA92" s="43">
        <f t="shared" si="31"/>
        <v>4</v>
      </c>
    </row>
    <row r="93" spans="1:27" s="37" customFormat="1" ht="15" customHeight="1">
      <c r="A93" s="1" t="s">
        <v>13</v>
      </c>
      <c r="B93" s="23" t="s">
        <v>64</v>
      </c>
      <c r="C93" s="38">
        <f t="shared" si="28"/>
        <v>39</v>
      </c>
      <c r="D93" s="39">
        <f t="shared" si="29"/>
        <v>3</v>
      </c>
      <c r="E93" s="40">
        <f t="shared" si="30"/>
        <v>26</v>
      </c>
      <c r="F93" s="41">
        <f t="shared" si="30"/>
        <v>13</v>
      </c>
      <c r="G93" s="26"/>
      <c r="H93" s="10"/>
      <c r="I93" s="11"/>
      <c r="J93" s="16"/>
      <c r="K93" s="11"/>
      <c r="L93" s="11"/>
      <c r="M93" s="17"/>
      <c r="N93" s="11"/>
      <c r="O93" s="11"/>
      <c r="P93" s="16"/>
      <c r="Q93" s="11"/>
      <c r="R93" s="18"/>
      <c r="S93" s="11">
        <v>26</v>
      </c>
      <c r="T93" s="11">
        <v>13</v>
      </c>
      <c r="U93" s="11">
        <v>3</v>
      </c>
      <c r="V93" s="16"/>
      <c r="W93" s="11"/>
      <c r="X93" s="11"/>
      <c r="Y93" s="21" t="s">
        <v>43</v>
      </c>
      <c r="Z93" s="22"/>
      <c r="AA93" s="43">
        <f t="shared" si="31"/>
        <v>5</v>
      </c>
    </row>
    <row r="94" spans="1:27" s="37" customFormat="1" ht="15" customHeight="1">
      <c r="A94" s="1" t="s">
        <v>14</v>
      </c>
      <c r="B94" s="23" t="s">
        <v>60</v>
      </c>
      <c r="C94" s="38">
        <f t="shared" si="28"/>
        <v>39</v>
      </c>
      <c r="D94" s="39">
        <f t="shared" si="29"/>
        <v>3</v>
      </c>
      <c r="E94" s="40">
        <f t="shared" si="30"/>
        <v>26</v>
      </c>
      <c r="F94" s="41">
        <f t="shared" si="30"/>
        <v>13</v>
      </c>
      <c r="G94" s="26"/>
      <c r="H94" s="10"/>
      <c r="I94" s="11"/>
      <c r="J94" s="16"/>
      <c r="K94" s="11"/>
      <c r="L94" s="11"/>
      <c r="M94" s="17"/>
      <c r="N94" s="11"/>
      <c r="O94" s="11"/>
      <c r="P94" s="16"/>
      <c r="Q94" s="11"/>
      <c r="R94" s="18"/>
      <c r="S94" s="11"/>
      <c r="T94" s="11"/>
      <c r="U94" s="11"/>
      <c r="V94" s="16">
        <v>26</v>
      </c>
      <c r="W94" s="11">
        <v>13</v>
      </c>
      <c r="X94" s="11">
        <v>3</v>
      </c>
      <c r="Y94" s="21" t="s">
        <v>43</v>
      </c>
      <c r="Z94" s="22"/>
      <c r="AA94" s="43">
        <f t="shared" si="31"/>
        <v>6</v>
      </c>
    </row>
    <row r="95" spans="1:27" s="37" customFormat="1" ht="15" customHeight="1">
      <c r="A95" s="1" t="s">
        <v>15</v>
      </c>
      <c r="B95" s="23" t="s">
        <v>74</v>
      </c>
      <c r="C95" s="38">
        <f t="shared" si="28"/>
        <v>52</v>
      </c>
      <c r="D95" s="39">
        <f t="shared" si="29"/>
        <v>4</v>
      </c>
      <c r="E95" s="40">
        <f t="shared" si="30"/>
        <v>26</v>
      </c>
      <c r="F95" s="41">
        <f t="shared" si="30"/>
        <v>26</v>
      </c>
      <c r="G95" s="26">
        <v>26</v>
      </c>
      <c r="H95" s="10">
        <v>26</v>
      </c>
      <c r="I95" s="11">
        <v>4</v>
      </c>
      <c r="J95" s="16"/>
      <c r="K95" s="11"/>
      <c r="L95" s="11"/>
      <c r="M95" s="17"/>
      <c r="N95" s="11"/>
      <c r="O95" s="11"/>
      <c r="P95" s="16"/>
      <c r="Q95" s="11"/>
      <c r="R95" s="18"/>
      <c r="S95" s="11"/>
      <c r="T95" s="11"/>
      <c r="U95" s="11"/>
      <c r="V95" s="16"/>
      <c r="W95" s="11"/>
      <c r="X95" s="11"/>
      <c r="Y95" s="21" t="s">
        <v>43</v>
      </c>
      <c r="Z95" s="22" t="s">
        <v>31</v>
      </c>
      <c r="AA95" s="43">
        <f t="shared" si="31"/>
        <v>1</v>
      </c>
    </row>
    <row r="96" spans="1:27" s="37" customFormat="1" ht="15" customHeight="1" thickBot="1">
      <c r="A96" s="1" t="s">
        <v>16</v>
      </c>
      <c r="B96" s="23" t="s">
        <v>63</v>
      </c>
      <c r="C96" s="38">
        <f t="shared" si="28"/>
        <v>39</v>
      </c>
      <c r="D96" s="39">
        <f t="shared" si="29"/>
        <v>3</v>
      </c>
      <c r="E96" s="40">
        <f t="shared" si="30"/>
        <v>26</v>
      </c>
      <c r="F96" s="41">
        <f t="shared" si="30"/>
        <v>13</v>
      </c>
      <c r="G96" s="26">
        <v>26</v>
      </c>
      <c r="H96" s="10">
        <v>13</v>
      </c>
      <c r="I96" s="11">
        <v>3</v>
      </c>
      <c r="J96" s="16"/>
      <c r="K96" s="11"/>
      <c r="L96" s="11"/>
      <c r="M96" s="17"/>
      <c r="N96" s="11"/>
      <c r="O96" s="11"/>
      <c r="P96" s="16"/>
      <c r="Q96" s="11"/>
      <c r="R96" s="18"/>
      <c r="S96" s="11"/>
      <c r="T96" s="11"/>
      <c r="U96" s="11"/>
      <c r="V96" s="16"/>
      <c r="W96" s="11"/>
      <c r="X96" s="11"/>
      <c r="Y96" s="21" t="s">
        <v>43</v>
      </c>
      <c r="Z96" s="22"/>
      <c r="AA96" s="48">
        <f t="shared" si="31"/>
        <v>1</v>
      </c>
    </row>
    <row r="97" spans="1:27" s="37" customFormat="1" ht="15" customHeight="1" thickBot="1">
      <c r="A97" s="49"/>
      <c r="B97" s="50"/>
      <c r="C97" s="49">
        <f aca="true" t="shared" si="32" ref="C97:X97">SUM(C89:C96)</f>
        <v>338</v>
      </c>
      <c r="D97" s="56">
        <f t="shared" si="32"/>
        <v>26</v>
      </c>
      <c r="E97" s="57">
        <f t="shared" si="32"/>
        <v>208</v>
      </c>
      <c r="F97" s="58">
        <f t="shared" si="32"/>
        <v>130</v>
      </c>
      <c r="G97" s="49">
        <f t="shared" si="32"/>
        <v>52</v>
      </c>
      <c r="H97" s="86">
        <f t="shared" si="32"/>
        <v>39</v>
      </c>
      <c r="I97" s="107">
        <f t="shared" si="32"/>
        <v>7</v>
      </c>
      <c r="J97" s="66">
        <f t="shared" si="32"/>
        <v>0</v>
      </c>
      <c r="K97" s="86">
        <f t="shared" si="32"/>
        <v>0</v>
      </c>
      <c r="L97" s="107">
        <f t="shared" si="32"/>
        <v>0</v>
      </c>
      <c r="M97" s="51">
        <f t="shared" si="32"/>
        <v>26</v>
      </c>
      <c r="N97" s="86">
        <f t="shared" si="32"/>
        <v>13</v>
      </c>
      <c r="O97" s="107">
        <f t="shared" si="32"/>
        <v>3</v>
      </c>
      <c r="P97" s="66">
        <f t="shared" si="32"/>
        <v>26</v>
      </c>
      <c r="Q97" s="86">
        <f t="shared" si="32"/>
        <v>13</v>
      </c>
      <c r="R97" s="108">
        <f t="shared" si="32"/>
        <v>3</v>
      </c>
      <c r="S97" s="86">
        <f t="shared" si="32"/>
        <v>26</v>
      </c>
      <c r="T97" s="86">
        <f t="shared" si="32"/>
        <v>13</v>
      </c>
      <c r="U97" s="107">
        <f t="shared" si="32"/>
        <v>3</v>
      </c>
      <c r="V97" s="66">
        <f t="shared" si="32"/>
        <v>78</v>
      </c>
      <c r="W97" s="86">
        <f t="shared" si="32"/>
        <v>52</v>
      </c>
      <c r="X97" s="107">
        <f t="shared" si="32"/>
        <v>10</v>
      </c>
      <c r="Y97" s="73"/>
      <c r="Z97" s="51"/>
      <c r="AA97" s="52"/>
    </row>
    <row r="98" spans="1:27" ht="14.25" customHeight="1" thickBot="1">
      <c r="A98" s="332" t="s">
        <v>103</v>
      </c>
      <c r="B98" s="333"/>
      <c r="C98" s="333"/>
      <c r="D98" s="333"/>
      <c r="E98" s="333"/>
      <c r="F98" s="333"/>
      <c r="G98" s="333"/>
      <c r="H98" s="333"/>
      <c r="I98" s="333"/>
      <c r="J98" s="333"/>
      <c r="K98" s="333"/>
      <c r="L98" s="333"/>
      <c r="M98" s="333"/>
      <c r="N98" s="333"/>
      <c r="O98" s="333"/>
      <c r="P98" s="333"/>
      <c r="Q98" s="333"/>
      <c r="R98" s="333"/>
      <c r="S98" s="333"/>
      <c r="T98" s="333"/>
      <c r="U98" s="333"/>
      <c r="V98" s="333"/>
      <c r="W98" s="333"/>
      <c r="X98" s="333"/>
      <c r="Y98" s="333"/>
      <c r="Z98" s="333"/>
      <c r="AA98" s="334"/>
    </row>
  </sheetData>
  <sheetProtection selectLockedCells="1"/>
  <mergeCells count="131">
    <mergeCell ref="H2:AA2"/>
    <mergeCell ref="A98:AA98"/>
    <mergeCell ref="A75:AA75"/>
    <mergeCell ref="A76:AA76"/>
    <mergeCell ref="C71:F71"/>
    <mergeCell ref="S71:U71"/>
    <mergeCell ref="A78:AA78"/>
    <mergeCell ref="A77:AA77"/>
    <mergeCell ref="G71:I71"/>
    <mergeCell ref="A74:AA74"/>
    <mergeCell ref="N11:N12"/>
    <mergeCell ref="S10:U10"/>
    <mergeCell ref="A60:AA60"/>
    <mergeCell ref="Y62:AA63"/>
    <mergeCell ref="P63:R63"/>
    <mergeCell ref="T11:T12"/>
    <mergeCell ref="V71:X71"/>
    <mergeCell ref="J71:L71"/>
    <mergeCell ref="A72:AA72"/>
    <mergeCell ref="Y71:AA71"/>
    <mergeCell ref="A71:B71"/>
    <mergeCell ref="M71:O71"/>
    <mergeCell ref="A50:AA50"/>
    <mergeCell ref="A22:AA22"/>
    <mergeCell ref="J11:J12"/>
    <mergeCell ref="A9:A12"/>
    <mergeCell ref="Q11:Q12"/>
    <mergeCell ref="A88:AA88"/>
    <mergeCell ref="A36:AA36"/>
    <mergeCell ref="A62:B64"/>
    <mergeCell ref="Y64:Z64"/>
    <mergeCell ref="P71:R71"/>
    <mergeCell ref="F11:F12"/>
    <mergeCell ref="G10:I10"/>
    <mergeCell ref="C9:F10"/>
    <mergeCell ref="E11:E12"/>
    <mergeCell ref="A6:AA6"/>
    <mergeCell ref="A8:AA8"/>
    <mergeCell ref="U11:U12"/>
    <mergeCell ref="S11:S12"/>
    <mergeCell ref="C11:D11"/>
    <mergeCell ref="A7:AA7"/>
    <mergeCell ref="S9:X9"/>
    <mergeCell ref="G9:L9"/>
    <mergeCell ref="P10:R10"/>
    <mergeCell ref="M9:R9"/>
    <mergeCell ref="M10:O10"/>
    <mergeCell ref="H11:H12"/>
    <mergeCell ref="K11:K12"/>
    <mergeCell ref="L11:L12"/>
    <mergeCell ref="P11:P12"/>
    <mergeCell ref="V11:V12"/>
    <mergeCell ref="AA65:AA70"/>
    <mergeCell ref="Y65:Z70"/>
    <mergeCell ref="O11:O12"/>
    <mergeCell ref="A14:AA14"/>
    <mergeCell ref="A61:AA61"/>
    <mergeCell ref="A69:B69"/>
    <mergeCell ref="A66:B66"/>
    <mergeCell ref="W11:W12"/>
    <mergeCell ref="R11:R12"/>
    <mergeCell ref="B9:B12"/>
    <mergeCell ref="J63:L63"/>
    <mergeCell ref="G67:H67"/>
    <mergeCell ref="J67:K67"/>
    <mergeCell ref="G68:H68"/>
    <mergeCell ref="J69:K69"/>
    <mergeCell ref="A70:B70"/>
    <mergeCell ref="A68:B68"/>
    <mergeCell ref="G65:H65"/>
    <mergeCell ref="G63:I63"/>
    <mergeCell ref="X65:X69"/>
    <mergeCell ref="G70:X70"/>
    <mergeCell ref="J65:K65"/>
    <mergeCell ref="V68:W68"/>
    <mergeCell ref="M63:O63"/>
    <mergeCell ref="E62:F63"/>
    <mergeCell ref="G66:H66"/>
    <mergeCell ref="I65:I69"/>
    <mergeCell ref="L65:L69"/>
    <mergeCell ref="V66:W66"/>
    <mergeCell ref="S65:T65"/>
    <mergeCell ref="A65:B65"/>
    <mergeCell ref="F65:F70"/>
    <mergeCell ref="J68:K68"/>
    <mergeCell ref="G69:H69"/>
    <mergeCell ref="M68:N68"/>
    <mergeCell ref="S68:T68"/>
    <mergeCell ref="M66:N66"/>
    <mergeCell ref="A67:B67"/>
    <mergeCell ref="E65:E70"/>
    <mergeCell ref="J10:L10"/>
    <mergeCell ref="A55:AA55"/>
    <mergeCell ref="G62:L62"/>
    <mergeCell ref="I11:I12"/>
    <mergeCell ref="A46:AA46"/>
    <mergeCell ref="X11:X12"/>
    <mergeCell ref="Z9:AA12"/>
    <mergeCell ref="M11:M12"/>
    <mergeCell ref="Y9:Y12"/>
    <mergeCell ref="V10:X10"/>
    <mergeCell ref="C62:D63"/>
    <mergeCell ref="S62:X62"/>
    <mergeCell ref="O65:O69"/>
    <mergeCell ref="R65:R69"/>
    <mergeCell ref="U65:U69"/>
    <mergeCell ref="V69:W69"/>
    <mergeCell ref="J66:K66"/>
    <mergeCell ref="P66:Q66"/>
    <mergeCell ref="S66:T66"/>
    <mergeCell ref="M65:N65"/>
    <mergeCell ref="A51:AA51"/>
    <mergeCell ref="M62:R62"/>
    <mergeCell ref="G11:G12"/>
    <mergeCell ref="C3:AA3"/>
    <mergeCell ref="S69:T69"/>
    <mergeCell ref="S63:U63"/>
    <mergeCell ref="V65:W65"/>
    <mergeCell ref="V63:X63"/>
    <mergeCell ref="P65:Q65"/>
    <mergeCell ref="A13:AA13"/>
    <mergeCell ref="B5:AA5"/>
    <mergeCell ref="P67:Q67"/>
    <mergeCell ref="M67:N67"/>
    <mergeCell ref="P68:Q68"/>
    <mergeCell ref="A73:AA73"/>
    <mergeCell ref="F1:AA1"/>
    <mergeCell ref="V67:W67"/>
    <mergeCell ref="S67:T67"/>
    <mergeCell ref="M69:N69"/>
    <mergeCell ref="P69:Q69"/>
  </mergeCells>
  <printOptions gridLines="1" horizontalCentered="1"/>
  <pageMargins left="0.1968503937007874" right="0.1968503937007874" top="0.984251968503937" bottom="0.7480314960629921" header="0.31496062992125984" footer="0.31496062992125984"/>
  <pageSetup fitToHeight="0" fitToWidth="1" horizontalDpi="300" verticalDpi="300" orientation="portrait" paperSize="9" scale="53" r:id="rId1"/>
  <rowBreaks count="1" manualBreakCount="1">
    <brk id="7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K_Nowotarska</cp:lastModifiedBy>
  <cp:lastPrinted>2022-09-14T13:33:52Z</cp:lastPrinted>
  <dcterms:created xsi:type="dcterms:W3CDTF">1997-02-26T13:46:56Z</dcterms:created>
  <dcterms:modified xsi:type="dcterms:W3CDTF">2022-09-14T13:34:24Z</dcterms:modified>
  <cp:category/>
  <cp:version/>
  <cp:contentType/>
  <cp:contentStatus/>
</cp:coreProperties>
</file>