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Zarządzanie I st. 2022" sheetId="1" r:id="rId1"/>
  </sheets>
  <definedNames>
    <definedName name="_xlnm.Print_Area" localSheetId="0">'Zarządzanie I st. 2022'!$A$6:$AA$92</definedName>
    <definedName name="_xlnm.Print_Titles" localSheetId="0">'Zarządzanie I st. 2022'!$9:$12</definedName>
  </definedNames>
  <calcPr fullCalcOnLoad="1"/>
</workbook>
</file>

<file path=xl/sharedStrings.xml><?xml version="1.0" encoding="utf-8"?>
<sst xmlns="http://schemas.openxmlformats.org/spreadsheetml/2006/main" count="259" uniqueCount="113">
  <si>
    <t>I rok</t>
  </si>
  <si>
    <t>II rok</t>
  </si>
  <si>
    <t>III rok</t>
  </si>
  <si>
    <t xml:space="preserve">1 sem. </t>
  </si>
  <si>
    <t>2 sem.</t>
  </si>
  <si>
    <t>3 sem.</t>
  </si>
  <si>
    <t>4 sem.</t>
  </si>
  <si>
    <t>5 sem.</t>
  </si>
  <si>
    <t>6 sem.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</si>
  <si>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</si>
  <si>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</si>
  <si>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</si>
  <si>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</si>
  <si>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</si>
  <si>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</si>
  <si>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</si>
  <si>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</si>
  <si>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</si>
  <si>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</si>
  <si>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ZESTAWIENIE</t>
  </si>
  <si>
    <t>Egzaminy</t>
  </si>
  <si>
    <t>Suma godzin</t>
  </si>
  <si>
    <t>ECTS</t>
  </si>
  <si>
    <t>Ćwiczenia</t>
  </si>
  <si>
    <t>Wykłady</t>
  </si>
  <si>
    <t>Razem</t>
  </si>
  <si>
    <t>Godziny</t>
  </si>
  <si>
    <t>Lp.</t>
  </si>
  <si>
    <t>PLAN STACJONARNYCH STUDIÓW PIERWSZEGO STOPNIA</t>
  </si>
  <si>
    <t>Razem godziny i punkty</t>
  </si>
  <si>
    <t>1 sem.</t>
  </si>
  <si>
    <t>E</t>
  </si>
  <si>
    <t>Język angielski</t>
  </si>
  <si>
    <t>ZALICZENIA                  (ZO - z oceną,           ZZ - "zal.")</t>
  </si>
  <si>
    <t>Nauki o organizacji</t>
  </si>
  <si>
    <t>Mikroekonomia</t>
  </si>
  <si>
    <t>Finanse</t>
  </si>
  <si>
    <t>Matematyka</t>
  </si>
  <si>
    <t>Zachowania organizacyjne</t>
  </si>
  <si>
    <t>Zarządzanie jakością</t>
  </si>
  <si>
    <t>Marketing</t>
  </si>
  <si>
    <t>ZO</t>
  </si>
  <si>
    <t>ZZ</t>
  </si>
  <si>
    <t xml:space="preserve">Ekonomika w turystyce, hotelarstwie i gastronomii </t>
  </si>
  <si>
    <t>Programowanie i obsługa ruchu turystycznego</t>
  </si>
  <si>
    <t>Zajęcia ogólnouczelniane</t>
  </si>
  <si>
    <t>Zarządzanie sportem</t>
  </si>
  <si>
    <t>W</t>
  </si>
  <si>
    <t>ĆW</t>
  </si>
  <si>
    <t>Egzaminy ( E )</t>
  </si>
  <si>
    <t>Praktyka w zakresie zarządzania</t>
  </si>
  <si>
    <t>Praktyka w zakresie specjalności</t>
  </si>
  <si>
    <t>Zajęcia kierunkowe</t>
  </si>
  <si>
    <t xml:space="preserve">Semestry trwają po 13 tygodni. </t>
  </si>
  <si>
    <t>Gastronomia i towaroznastwo</t>
  </si>
  <si>
    <t>Sponsoring w sporcie</t>
  </si>
  <si>
    <t xml:space="preserve">Rynek turystyczny </t>
  </si>
  <si>
    <t xml:space="preserve">Ekologiczne uwarunkowania turystyki </t>
  </si>
  <si>
    <t>Systemy szkolenia w sporcie</t>
  </si>
  <si>
    <t>Ekonomika sportu</t>
  </si>
  <si>
    <t xml:space="preserve">Statystyka opisowa </t>
  </si>
  <si>
    <t>11.</t>
  </si>
  <si>
    <t>Socjologia</t>
  </si>
  <si>
    <t xml:space="preserve">Historia gospodarcza </t>
  </si>
  <si>
    <t xml:space="preserve">Psychologia </t>
  </si>
  <si>
    <t xml:space="preserve">Hotelarstwo </t>
  </si>
  <si>
    <t>Metodologia badań naukowych</t>
  </si>
  <si>
    <t>Podstawy turystyki</t>
  </si>
  <si>
    <t>Geografia turystyczna</t>
  </si>
  <si>
    <t>Podstawy sportu</t>
  </si>
  <si>
    <t>Zarządzanie infrastrukturą sportową</t>
  </si>
  <si>
    <t>Marketing w sporcie</t>
  </si>
  <si>
    <t>Etyka w zarządzaniu</t>
  </si>
  <si>
    <t>Zarządzanie zasobami ludzkimi</t>
  </si>
  <si>
    <t>Zarządzanie innowacjami</t>
  </si>
  <si>
    <t>Zarządzanie turystyką, hotelarstwem i gastronomią</t>
  </si>
  <si>
    <t>Organizacja imprez sportowych</t>
  </si>
  <si>
    <t>Podstawy zarządzania</t>
  </si>
  <si>
    <t>Wychowanie fizyczne</t>
  </si>
  <si>
    <t xml:space="preserve">Outsourcing usług w sporcie </t>
  </si>
  <si>
    <t>Badania marketingowe</t>
  </si>
  <si>
    <t>Metodyka sprzedaży w usługach</t>
  </si>
  <si>
    <t>Aspekty bezpieczeństwa kultury fizycznej</t>
  </si>
  <si>
    <t>Komunikacja w organizacji</t>
  </si>
  <si>
    <t>Pozyskiwanie i zarządzanie funduszami</t>
  </si>
  <si>
    <t>PROFIL OGÓLNOAKADEMICKI, TYTUŁ ZAWODOWY ABSOWLENTA: LICENCJAT</t>
  </si>
  <si>
    <r>
      <t xml:space="preserve">KIERUNEK ZARZĄDZANIE                                                                              </t>
    </r>
  </si>
  <si>
    <t xml:space="preserve">                                                                                                        I ROK 2022/2023</t>
  </si>
  <si>
    <t>Technologia informacyjna*</t>
  </si>
  <si>
    <t>I. ZAJĘCIA OBLIGATORYJNE</t>
  </si>
  <si>
    <t>B. GRUPA ZAJĘĆ KIERUNKOWYCH</t>
  </si>
  <si>
    <t>C. GRUPA ZAJĘĆ OGÓLNOUCZELNIANYCH</t>
  </si>
  <si>
    <t>II.  GRUPA ZAJĘĆ DO WYBORU W RAMACH SPECJALNOŚCI</t>
  </si>
  <si>
    <t>E. GRUPA ZAJĘĆ Z ZAKRESU SPECJALNOŚCI - student wybiera jedną specjalność</t>
  </si>
  <si>
    <t xml:space="preserve">Grupa zajęć językowych - język obcy drugi do wyboru </t>
  </si>
  <si>
    <t>Grupa zajęć z nauk społecznych</t>
  </si>
  <si>
    <t>Grupa zajęć z nauk o zarządzaniu w kulturze fizycznej</t>
  </si>
  <si>
    <r>
      <t>Nazwa</t>
    </r>
    <r>
      <rPr>
        <b/>
        <sz val="12"/>
        <rFont val="Times New Roman CE"/>
        <family val="1"/>
      </rPr>
      <t xml:space="preserve"> zajęć</t>
    </r>
  </si>
  <si>
    <t>1. GRUPA ZAJĘĆ Z ZAKRESU SPECJALNOŚCI - ZARZĄDZANIE TURYSTYKĄ, HOTELARSTWEM I GASTRONOMIĄ</t>
  </si>
  <si>
    <t>2. GRUPA ZAJĘĆ Z ZAKRESU SPECJALNOŚCI - ZARZĄDZANIE SPORTEM</t>
  </si>
  <si>
    <t>A. GRUPA ZAJĘĆ PODSTAWOWYCH</t>
  </si>
  <si>
    <t xml:space="preserve">E. ZAJĘCIA Z ZAKRESU SPECJALNOŚCI </t>
  </si>
  <si>
    <t>D. PRAKTYKI ZAWODOWE</t>
  </si>
  <si>
    <t>Praktyki zawodowe</t>
  </si>
  <si>
    <t>F. GRUPA ZAJĘĆ DO WYBORU Z RÓŻNYCH OBSZARÓW KSZTAŁCENIA - student wybiera zajęcia z każdej grupy, zgodnie z ofertą przedstawioną w semestrach I, II, IV</t>
  </si>
  <si>
    <t>Prawo**</t>
  </si>
  <si>
    <t>Grupa zajęć  do wyboru z różnych obszarów kształcenia</t>
  </si>
  <si>
    <t>Zajęcia podstawowe</t>
  </si>
  <si>
    <t>Grupa zajęć do wyboru z różnych obszarów kształcenia w procentach (%)</t>
  </si>
  <si>
    <t>Obowiązkowe szkolenie z zakresu bezpieczeństwa i higieny pracy w wymiarze 4 godzin realizowane jest najpóźniej do końca semetru I.</t>
  </si>
  <si>
    <t>* w tym Podstawy nauczania na odległość.</t>
  </si>
  <si>
    <t>** w tym Ochrona własności intelektualnej.</t>
  </si>
  <si>
    <t xml:space="preserve">Załącznik Nr 1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</si>
</sst>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_-* #,##0.000\ _z_ł_-;\-* #,##0.000\ _z_ł_-;_-* &quot;-&quot;??\ _z_ł_-;_-@_-"/>
    <numFmt numFmtId="175" formatCode="#&quot; &quot;?/10"/>
    <numFmt numFmtId="176" formatCode="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72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b/>
      <sz val="7"/>
      <name val="Times New Roman CE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 CE"/>
      <family val="1"/>
    </font>
    <font>
      <sz val="6"/>
      <name val="Arial CE"/>
      <family val="0"/>
    </font>
    <font>
      <sz val="6"/>
      <name val="Times New Roman CE"/>
      <family val="0"/>
    </font>
    <font>
      <b/>
      <sz val="12"/>
      <name val="Times New Roman CE"/>
      <family val="1"/>
    </font>
    <font>
      <sz val="12"/>
      <name val="Arial CE"/>
      <family val="0"/>
    </font>
    <font>
      <sz val="7"/>
      <name val="Times New Roman CE"/>
      <family val="1"/>
    </font>
    <font>
      <b/>
      <sz val="11"/>
      <name val="Times New Roman CE"/>
      <family val="1"/>
    </font>
    <font>
      <sz val="11"/>
      <name val="Arial CE"/>
      <family val="0"/>
    </font>
    <font>
      <b/>
      <sz val="12"/>
      <name val="Arial CE"/>
      <family val="0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Times New Roman"/>
      <family val="1"/>
    </font>
    <font>
      <sz val="9"/>
      <name val="Arial CE"/>
      <family val="0"/>
    </font>
    <font>
      <sz val="14"/>
      <name val="Arial CE"/>
      <family val="0"/>
    </font>
    <font>
      <sz val="12"/>
      <name val="Times New Roman CE"/>
      <family val="0"/>
    </font>
    <font>
      <sz val="20"/>
      <name val="Times New Roman CE"/>
      <family val="1"/>
    </font>
    <font>
      <sz val="12"/>
      <name val="Times New Roman"/>
      <family val="1"/>
    </font>
    <font>
      <b/>
      <sz val="14"/>
      <name val="Times New Roman CE"/>
      <family val="1"/>
    </font>
    <font>
      <sz val="8"/>
      <name val="Times New Roman CE"/>
      <family val="0"/>
    </font>
    <font>
      <b/>
      <sz val="16"/>
      <name val="Arial"/>
      <family val="2"/>
    </font>
    <font>
      <sz val="9"/>
      <name val="Times New Roman"/>
      <family val="1"/>
    </font>
    <font>
      <b/>
      <sz val="16"/>
      <name val="Times New Roman CE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23"/>
      <name val="Arial CE"/>
      <family val="0"/>
    </font>
    <font>
      <sz val="12"/>
      <color indexed="10"/>
      <name val="Times New Roman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0" tint="-0.4999699890613556"/>
      <name val="Arial CE"/>
      <family val="0"/>
    </font>
    <font>
      <sz val="12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double"/>
      <right style="thin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8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 vertical="center"/>
      <protection/>
    </xf>
    <xf numFmtId="0" fontId="64" fillId="26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34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11" xfId="52" applyFont="1" applyFill="1" applyBorder="1" applyAlignment="1" applyProtection="1">
      <alignment horizontal="center" vertical="center"/>
      <protection locked="0"/>
    </xf>
    <xf numFmtId="0" fontId="23" fillId="0" borderId="12" xfId="52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left" vertical="center" wrapText="1" indent="1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0" borderId="11" xfId="52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12" xfId="52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left" vertical="center" wrapText="1" indent="1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left" vertical="center" wrapText="1" indent="1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 applyProtection="1">
      <alignment horizontal="left" vertical="center" wrapText="1" indent="1"/>
      <protection locked="0"/>
    </xf>
    <xf numFmtId="0" fontId="23" fillId="0" borderId="12" xfId="52" applyFont="1" applyFill="1" applyBorder="1" applyAlignment="1" applyProtection="1">
      <alignment horizontal="center" vertical="center" shrinkToFit="1"/>
      <protection locked="0"/>
    </xf>
    <xf numFmtId="0" fontId="25" fillId="0" borderId="13" xfId="0" applyFont="1" applyFill="1" applyBorder="1" applyAlignment="1" applyProtection="1">
      <alignment horizontal="left" vertical="center" indent="1" shrinkToFit="1"/>
      <protection locked="0"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0" fillId="32" borderId="26" xfId="0" applyFont="1" applyFill="1" applyBorder="1" applyAlignment="1" applyProtection="1">
      <alignment horizontal="center" vertical="center" wrapText="1"/>
      <protection hidden="1"/>
    </xf>
    <xf numFmtId="0" fontId="7" fillId="32" borderId="15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3" fillId="0" borderId="10" xfId="0" applyFont="1" applyFill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 applyProtection="1">
      <alignment horizontal="center" vertical="center"/>
      <protection hidden="1"/>
    </xf>
    <xf numFmtId="0" fontId="23" fillId="0" borderId="27" xfId="0" applyFont="1" applyFill="1" applyBorder="1" applyAlignment="1" applyProtection="1">
      <alignment horizontal="center" vertical="center"/>
      <protection hidden="1"/>
    </xf>
    <xf numFmtId="0" fontId="23" fillId="0" borderId="23" xfId="0" applyFont="1" applyFill="1" applyBorder="1" applyAlignment="1" applyProtection="1">
      <alignment horizontal="center" vertical="center"/>
      <protection hidden="1"/>
    </xf>
    <xf numFmtId="0" fontId="12" fillId="0" borderId="28" xfId="52" applyFont="1" applyFill="1" applyBorder="1" applyAlignment="1" applyProtection="1">
      <alignment horizontal="center" vertical="center"/>
      <protection hidden="1"/>
    </xf>
    <xf numFmtId="0" fontId="12" fillId="0" borderId="29" xfId="52" applyFont="1" applyFill="1" applyBorder="1" applyAlignment="1" applyProtection="1">
      <alignment horizontal="center" vertical="center"/>
      <protection hidden="1"/>
    </xf>
    <xf numFmtId="0" fontId="23" fillId="0" borderId="30" xfId="0" applyFont="1" applyFill="1" applyBorder="1" applyAlignment="1" applyProtection="1">
      <alignment horizontal="center" vertical="center"/>
      <protection hidden="1"/>
    </xf>
    <xf numFmtId="0" fontId="25" fillId="0" borderId="31" xfId="0" applyFont="1" applyFill="1" applyBorder="1" applyAlignment="1" applyProtection="1">
      <alignment horizontal="center" vertical="center"/>
      <protection hidden="1"/>
    </xf>
    <xf numFmtId="0" fontId="23" fillId="0" borderId="32" xfId="0" applyFont="1" applyFill="1" applyBorder="1" applyAlignment="1" applyProtection="1">
      <alignment horizontal="center" vertical="center"/>
      <protection hidden="1"/>
    </xf>
    <xf numFmtId="0" fontId="23" fillId="0" borderId="24" xfId="0" applyFont="1" applyFill="1" applyBorder="1" applyAlignment="1" applyProtection="1">
      <alignment horizontal="center" vertical="center"/>
      <protection hidden="1"/>
    </xf>
    <xf numFmtId="0" fontId="12" fillId="0" borderId="33" xfId="52" applyFont="1" applyFill="1" applyBorder="1" applyAlignment="1" applyProtection="1">
      <alignment horizontal="center" vertical="center"/>
      <protection hidden="1"/>
    </xf>
    <xf numFmtId="0" fontId="23" fillId="0" borderId="34" xfId="0" applyFont="1" applyFill="1" applyBorder="1" applyAlignment="1" applyProtection="1">
      <alignment horizontal="center" vertical="center"/>
      <protection hidden="1"/>
    </xf>
    <xf numFmtId="0" fontId="23" fillId="0" borderId="35" xfId="0" applyFont="1" applyFill="1" applyBorder="1" applyAlignment="1" applyProtection="1">
      <alignment horizontal="left" vertical="center" wrapText="1" indent="1"/>
      <protection hidden="1"/>
    </xf>
    <xf numFmtId="0" fontId="23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52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23" fillId="0" borderId="38" xfId="0" applyFont="1" applyFill="1" applyBorder="1" applyAlignment="1" applyProtection="1">
      <alignment horizontal="center" vertical="center"/>
      <protection hidden="1"/>
    </xf>
    <xf numFmtId="0" fontId="23" fillId="0" borderId="34" xfId="0" applyFont="1" applyFill="1" applyBorder="1" applyAlignment="1" applyProtection="1">
      <alignment horizontal="center" vertical="center" wrapText="1"/>
      <protection hidden="1"/>
    </xf>
    <xf numFmtId="0" fontId="25" fillId="0" borderId="35" xfId="0" applyFont="1" applyFill="1" applyBorder="1" applyAlignment="1" applyProtection="1">
      <alignment horizontal="center" vertical="center"/>
      <protection hidden="1"/>
    </xf>
    <xf numFmtId="0" fontId="25" fillId="0" borderId="39" xfId="0" applyFont="1" applyFill="1" applyBorder="1" applyAlignment="1" applyProtection="1">
      <alignment horizontal="center" vertical="center"/>
      <protection hidden="1"/>
    </xf>
    <xf numFmtId="0" fontId="25" fillId="0" borderId="40" xfId="0" applyFont="1" applyFill="1" applyBorder="1" applyAlignment="1" applyProtection="1">
      <alignment horizontal="center" vertical="center"/>
      <protection hidden="1"/>
    </xf>
    <xf numFmtId="0" fontId="23" fillId="0" borderId="38" xfId="0" applyFont="1" applyFill="1" applyBorder="1" applyAlignment="1" applyProtection="1">
      <alignment horizontal="center" vertical="center" wrapText="1"/>
      <protection hidden="1"/>
    </xf>
    <xf numFmtId="0" fontId="23" fillId="0" borderId="41" xfId="0" applyFont="1" applyFill="1" applyBorder="1" applyAlignment="1" applyProtection="1">
      <alignment horizontal="center" vertical="center" wrapText="1"/>
      <protection hidden="1"/>
    </xf>
    <xf numFmtId="0" fontId="23" fillId="0" borderId="42" xfId="0" applyFont="1" applyFill="1" applyBorder="1" applyAlignment="1" applyProtection="1">
      <alignment horizontal="center" vertical="center" wrapText="1"/>
      <protection hidden="1"/>
    </xf>
    <xf numFmtId="0" fontId="23" fillId="0" borderId="36" xfId="0" applyFont="1" applyFill="1" applyBorder="1" applyAlignment="1" applyProtection="1">
      <alignment horizontal="center" vertical="center" wrapText="1"/>
      <protection hidden="1"/>
    </xf>
    <xf numFmtId="0" fontId="23" fillId="0" borderId="43" xfId="0" applyFont="1" applyFill="1" applyBorder="1" applyAlignment="1" applyProtection="1">
      <alignment horizontal="center" vertical="center" wrapText="1"/>
      <protection hidden="1"/>
    </xf>
    <xf numFmtId="0" fontId="23" fillId="0" borderId="44" xfId="0" applyFont="1" applyFill="1" applyBorder="1" applyAlignment="1" applyProtection="1">
      <alignment horizontal="center" vertical="center" wrapText="1"/>
      <protection hidden="1"/>
    </xf>
    <xf numFmtId="0" fontId="23" fillId="0" borderId="45" xfId="0" applyFont="1" applyFill="1" applyBorder="1" applyAlignment="1" applyProtection="1">
      <alignment horizontal="center" vertical="center" wrapText="1"/>
      <protection hidden="1"/>
    </xf>
    <xf numFmtId="0" fontId="23" fillId="0" borderId="35" xfId="0" applyFont="1" applyFill="1" applyBorder="1" applyAlignment="1" applyProtection="1">
      <alignment horizontal="center" vertical="center"/>
      <protection hidden="1"/>
    </xf>
    <xf numFmtId="0" fontId="23" fillId="0" borderId="40" xfId="0" applyFont="1" applyFill="1" applyBorder="1" applyAlignment="1" applyProtection="1">
      <alignment horizontal="center" vertical="center"/>
      <protection hidden="1"/>
    </xf>
    <xf numFmtId="0" fontId="23" fillId="0" borderId="38" xfId="0" applyFont="1" applyFill="1" applyBorder="1" applyAlignment="1" applyProtection="1">
      <alignment horizontal="center" vertical="center"/>
      <protection hidden="1"/>
    </xf>
    <xf numFmtId="0" fontId="23" fillId="0" borderId="41" xfId="0" applyFont="1" applyFill="1" applyBorder="1" applyAlignment="1" applyProtection="1">
      <alignment horizontal="center" vertical="center"/>
      <protection hidden="1"/>
    </xf>
    <xf numFmtId="0" fontId="23" fillId="0" borderId="42" xfId="0" applyFont="1" applyFill="1" applyBorder="1" applyAlignment="1" applyProtection="1">
      <alignment horizontal="center" vertical="center"/>
      <protection hidden="1"/>
    </xf>
    <xf numFmtId="0" fontId="23" fillId="0" borderId="46" xfId="0" applyFont="1" applyFill="1" applyBorder="1" applyAlignment="1" applyProtection="1">
      <alignment horizontal="center" vertical="center"/>
      <protection hidden="1"/>
    </xf>
    <xf numFmtId="0" fontId="23" fillId="0" borderId="47" xfId="0" applyFont="1" applyFill="1" applyBorder="1" applyAlignment="1" applyProtection="1">
      <alignment horizontal="center" vertical="center"/>
      <protection hidden="1"/>
    </xf>
    <xf numFmtId="0" fontId="23" fillId="0" borderId="45" xfId="0" applyFont="1" applyFill="1" applyBorder="1" applyAlignment="1" applyProtection="1">
      <alignment horizontal="center" vertical="center"/>
      <protection hidden="1"/>
    </xf>
    <xf numFmtId="0" fontId="23" fillId="0" borderId="22" xfId="0" applyFont="1" applyFill="1" applyBorder="1" applyAlignment="1" applyProtection="1">
      <alignment horizontal="center" vertical="center"/>
      <protection hidden="1"/>
    </xf>
    <xf numFmtId="0" fontId="23" fillId="0" borderId="48" xfId="0" applyFont="1" applyFill="1" applyBorder="1" applyAlignment="1" applyProtection="1">
      <alignment horizontal="center" vertical="center"/>
      <protection hidden="1"/>
    </xf>
    <xf numFmtId="0" fontId="23" fillId="0" borderId="49" xfId="0" applyFont="1" applyFill="1" applyBorder="1" applyAlignment="1" applyProtection="1">
      <alignment horizontal="center" vertical="center"/>
      <protection hidden="1"/>
    </xf>
    <xf numFmtId="0" fontId="23" fillId="0" borderId="50" xfId="0" applyFont="1" applyFill="1" applyBorder="1" applyAlignment="1" applyProtection="1">
      <alignment horizontal="center" vertical="center"/>
      <protection hidden="1"/>
    </xf>
    <xf numFmtId="0" fontId="23" fillId="0" borderId="51" xfId="0" applyFont="1" applyFill="1" applyBorder="1" applyAlignment="1" applyProtection="1">
      <alignment horizontal="left" vertical="center" wrapText="1" indent="1"/>
      <protection hidden="1"/>
    </xf>
    <xf numFmtId="0" fontId="23" fillId="0" borderId="41" xfId="0" applyFont="1" applyFill="1" applyBorder="1" applyAlignment="1" applyProtection="1">
      <alignment horizontal="center" vertical="center"/>
      <protection hidden="1"/>
    </xf>
    <xf numFmtId="0" fontId="23" fillId="0" borderId="42" xfId="0" applyFont="1" applyFill="1" applyBorder="1" applyAlignment="1" applyProtection="1">
      <alignment horizontal="center" vertical="center"/>
      <protection hidden="1"/>
    </xf>
    <xf numFmtId="0" fontId="23" fillId="0" borderId="52" xfId="0" applyFont="1" applyFill="1" applyBorder="1" applyAlignment="1" applyProtection="1">
      <alignment horizontal="center" vertical="center"/>
      <protection hidden="1"/>
    </xf>
    <xf numFmtId="0" fontId="23" fillId="0" borderId="53" xfId="0" applyFont="1" applyFill="1" applyBorder="1" applyAlignment="1" applyProtection="1">
      <alignment horizontal="center" vertical="center"/>
      <protection hidden="1"/>
    </xf>
    <xf numFmtId="0" fontId="23" fillId="0" borderId="46" xfId="0" applyFont="1" applyFill="1" applyBorder="1" applyAlignment="1" applyProtection="1">
      <alignment horizontal="center" vertical="center"/>
      <protection hidden="1"/>
    </xf>
    <xf numFmtId="0" fontId="23" fillId="0" borderId="54" xfId="0" applyFont="1" applyFill="1" applyBorder="1" applyAlignment="1" applyProtection="1">
      <alignment horizontal="center" vertical="center"/>
      <protection hidden="1"/>
    </xf>
    <xf numFmtId="0" fontId="12" fillId="0" borderId="55" xfId="52" applyFont="1" applyFill="1" applyBorder="1" applyAlignment="1" applyProtection="1">
      <alignment horizontal="center" vertical="center"/>
      <protection hidden="1"/>
    </xf>
    <xf numFmtId="0" fontId="23" fillId="0" borderId="43" xfId="0" applyFont="1" applyFill="1" applyBorder="1" applyAlignment="1" applyProtection="1">
      <alignment horizontal="center" vertical="center"/>
      <protection hidden="1"/>
    </xf>
    <xf numFmtId="0" fontId="23" fillId="0" borderId="56" xfId="0" applyFont="1" applyFill="1" applyBorder="1" applyAlignment="1" applyProtection="1">
      <alignment horizontal="center" vertical="center"/>
      <protection hidden="1"/>
    </xf>
    <xf numFmtId="0" fontId="25" fillId="0" borderId="42" xfId="0" applyFont="1" applyFill="1" applyBorder="1" applyAlignment="1" applyProtection="1">
      <alignment horizontal="center" vertical="center"/>
      <protection hidden="1"/>
    </xf>
    <xf numFmtId="0" fontId="25" fillId="0" borderId="57" xfId="0" applyFont="1" applyFill="1" applyBorder="1" applyAlignment="1" applyProtection="1">
      <alignment horizontal="center" vertical="center"/>
      <protection hidden="1"/>
    </xf>
    <xf numFmtId="0" fontId="25" fillId="0" borderId="58" xfId="0" applyFont="1" applyFill="1" applyBorder="1" applyAlignment="1" applyProtection="1">
      <alignment horizontal="center" vertical="center"/>
      <protection hidden="1"/>
    </xf>
    <xf numFmtId="0" fontId="10" fillId="0" borderId="59" xfId="0" applyFont="1" applyFill="1" applyBorder="1" applyAlignment="1" applyProtection="1">
      <alignment horizontal="center" vertical="center" wrapText="1"/>
      <protection hidden="1"/>
    </xf>
    <xf numFmtId="0" fontId="7" fillId="0" borderId="60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vertical="center"/>
      <protection hidden="1"/>
    </xf>
    <xf numFmtId="0" fontId="4" fillId="0" borderId="61" xfId="0" applyFont="1" applyFill="1" applyBorder="1" applyAlignment="1" applyProtection="1">
      <alignment horizontal="center" vertical="center"/>
      <protection hidden="1"/>
    </xf>
    <xf numFmtId="0" fontId="1" fillId="0" borderId="62" xfId="0" applyFont="1" applyFill="1" applyBorder="1" applyAlignment="1" applyProtection="1">
      <alignment vertical="center" shrinkToFit="1"/>
      <protection hidden="1"/>
    </xf>
    <xf numFmtId="0" fontId="27" fillId="0" borderId="63" xfId="0" applyFont="1" applyFill="1" applyBorder="1" applyAlignment="1" applyProtection="1">
      <alignment vertical="center" wrapText="1"/>
      <protection hidden="1"/>
    </xf>
    <xf numFmtId="1" fontId="25" fillId="0" borderId="64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1" fontId="25" fillId="0" borderId="65" xfId="0" applyNumberFormat="1" applyFont="1" applyFill="1" applyBorder="1" applyAlignment="1" applyProtection="1">
      <alignment horizontal="center" vertical="center"/>
      <protection hidden="1"/>
    </xf>
    <xf numFmtId="1" fontId="25" fillId="0" borderId="23" xfId="0" applyNumberFormat="1" applyFont="1" applyFill="1" applyBorder="1" applyAlignment="1" applyProtection="1">
      <alignment horizontal="center" vertical="center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12" fillId="0" borderId="23" xfId="0" applyFont="1" applyFill="1" applyBorder="1" applyAlignment="1" applyProtection="1">
      <alignment horizontal="center" vertical="center" wrapText="1"/>
      <protection hidden="1"/>
    </xf>
    <xf numFmtId="9" fontId="12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61" xfId="0" applyFont="1" applyFill="1" applyBorder="1" applyAlignment="1" applyProtection="1">
      <alignment horizontal="center" vertical="center"/>
      <protection hidden="1"/>
    </xf>
    <xf numFmtId="0" fontId="23" fillId="0" borderId="66" xfId="0" applyFont="1" applyFill="1" applyBorder="1" applyAlignment="1" applyProtection="1">
      <alignment horizontal="center" vertical="center"/>
      <protection hidden="1"/>
    </xf>
    <xf numFmtId="0" fontId="25" fillId="0" borderId="67" xfId="0" applyFont="1" applyFill="1" applyBorder="1" applyAlignment="1" applyProtection="1">
      <alignment horizontal="center" vertical="center"/>
      <protection hidden="1"/>
    </xf>
    <xf numFmtId="0" fontId="23" fillId="0" borderId="43" xfId="0" applyFont="1" applyFill="1" applyBorder="1" applyAlignment="1" applyProtection="1">
      <alignment horizontal="center" vertical="center"/>
      <protection hidden="1"/>
    </xf>
    <xf numFmtId="0" fontId="23" fillId="0" borderId="56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 wrapText="1" inden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23" fillId="0" borderId="21" xfId="0" applyFont="1" applyFill="1" applyBorder="1" applyAlignment="1" applyProtection="1">
      <alignment horizontal="center" vertical="center"/>
      <protection hidden="1" locked="0"/>
    </xf>
    <xf numFmtId="0" fontId="23" fillId="0" borderId="0" xfId="0" applyFont="1" applyFill="1" applyBorder="1" applyAlignment="1" applyProtection="1">
      <alignment horizontal="center" vertical="center"/>
      <protection hidden="1" locked="0"/>
    </xf>
    <xf numFmtId="0" fontId="23" fillId="0" borderId="18" xfId="0" applyFont="1" applyFill="1" applyBorder="1" applyAlignment="1" applyProtection="1">
      <alignment horizontal="center" vertical="center"/>
      <protection hidden="1" locked="0"/>
    </xf>
    <xf numFmtId="0" fontId="23" fillId="0" borderId="12" xfId="0" applyFont="1" applyFill="1" applyBorder="1" applyAlignment="1" applyProtection="1">
      <alignment horizontal="center" vertical="center"/>
      <protection hidden="1" locked="0"/>
    </xf>
    <xf numFmtId="0" fontId="23" fillId="0" borderId="19" xfId="0" applyFont="1" applyFill="1" applyBorder="1" applyAlignment="1" applyProtection="1">
      <alignment horizontal="center" vertical="center"/>
      <protection hidden="1" locked="0"/>
    </xf>
    <xf numFmtId="0" fontId="23" fillId="0" borderId="68" xfId="0" applyFont="1" applyFill="1" applyBorder="1" applyAlignment="1" applyProtection="1">
      <alignment horizontal="left" vertical="center" wrapText="1" indent="1"/>
      <protection hidden="1"/>
    </xf>
    <xf numFmtId="0" fontId="23" fillId="0" borderId="13" xfId="0" applyFont="1" applyFill="1" applyBorder="1" applyAlignment="1" applyProtection="1">
      <alignment horizontal="left" vertical="center" wrapText="1" indent="1"/>
      <protection locked="0"/>
    </xf>
    <xf numFmtId="0" fontId="23" fillId="0" borderId="26" xfId="0" applyFont="1" applyFill="1" applyBorder="1" applyAlignment="1" applyProtection="1">
      <alignment horizontal="center" vertical="center"/>
      <protection hidden="1"/>
    </xf>
    <xf numFmtId="0" fontId="25" fillId="0" borderId="15" xfId="0" applyFont="1" applyFill="1" applyBorder="1" applyAlignment="1" applyProtection="1">
      <alignment horizontal="center" vertical="center"/>
      <protection hidden="1"/>
    </xf>
    <xf numFmtId="0" fontId="23" fillId="0" borderId="69" xfId="0" applyFont="1" applyFill="1" applyBorder="1" applyAlignment="1" applyProtection="1">
      <alignment horizontal="center" vertical="center"/>
      <protection hidden="1"/>
    </xf>
    <xf numFmtId="0" fontId="23" fillId="0" borderId="63" xfId="0" applyFont="1" applyFill="1" applyBorder="1" applyAlignment="1" applyProtection="1">
      <alignment horizontal="center" vertical="center"/>
      <protection hidden="1"/>
    </xf>
    <xf numFmtId="0" fontId="23" fillId="0" borderId="70" xfId="0" applyFont="1" applyFill="1" applyBorder="1" applyAlignment="1" applyProtection="1">
      <alignment horizontal="center" vertical="center"/>
      <protection hidden="1"/>
    </xf>
    <xf numFmtId="0" fontId="25" fillId="0" borderId="71" xfId="0" applyFont="1" applyFill="1" applyBorder="1" applyAlignment="1" applyProtection="1">
      <alignment horizontal="center" vertical="center" wrapText="1"/>
      <protection hidden="1"/>
    </xf>
    <xf numFmtId="0" fontId="25" fillId="0" borderId="72" xfId="0" applyFont="1" applyFill="1" applyBorder="1" applyAlignment="1" applyProtection="1">
      <alignment horizontal="center" vertical="center" wrapText="1"/>
      <protection hidden="1"/>
    </xf>
    <xf numFmtId="1" fontId="23" fillId="0" borderId="73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68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74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75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76" xfId="0" applyFont="1" applyFill="1" applyBorder="1" applyAlignment="1" applyProtection="1">
      <alignment horizontal="center" vertical="center"/>
      <protection hidden="1"/>
    </xf>
    <xf numFmtId="0" fontId="23" fillId="0" borderId="77" xfId="0" applyFont="1" applyFill="1" applyBorder="1" applyAlignment="1" applyProtection="1">
      <alignment horizontal="center" vertical="center"/>
      <protection hidden="1"/>
    </xf>
    <xf numFmtId="0" fontId="23" fillId="0" borderId="15" xfId="0" applyFont="1" applyFill="1" applyBorder="1" applyAlignment="1" applyProtection="1">
      <alignment horizontal="left" vertical="center" wrapText="1" inden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vertical="center"/>
      <protection hidden="1"/>
    </xf>
    <xf numFmtId="1" fontId="23" fillId="0" borderId="66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78" xfId="0" applyFont="1" applyFill="1" applyBorder="1" applyAlignment="1" applyProtection="1">
      <alignment horizontal="center" vertical="center" wrapText="1"/>
      <protection hidden="1"/>
    </xf>
    <xf numFmtId="0" fontId="23" fillId="0" borderId="73" xfId="0" applyFont="1" applyFill="1" applyBorder="1" applyAlignment="1" applyProtection="1">
      <alignment horizontal="center" vertical="center"/>
      <protection locked="0"/>
    </xf>
    <xf numFmtId="0" fontId="23" fillId="0" borderId="68" xfId="0" applyFont="1" applyFill="1" applyBorder="1" applyAlignment="1" applyProtection="1">
      <alignment horizontal="center" vertical="center"/>
      <protection locked="0"/>
    </xf>
    <xf numFmtId="0" fontId="23" fillId="0" borderId="74" xfId="0" applyFont="1" applyFill="1" applyBorder="1" applyAlignment="1" applyProtection="1">
      <alignment horizontal="center" vertical="center"/>
      <protection locked="0"/>
    </xf>
    <xf numFmtId="0" fontId="23" fillId="0" borderId="73" xfId="0" applyFont="1" applyFill="1" applyBorder="1" applyAlignment="1" applyProtection="1">
      <alignment horizontal="center" vertical="center"/>
      <protection locked="0"/>
    </xf>
    <xf numFmtId="0" fontId="23" fillId="0" borderId="75" xfId="0" applyFont="1" applyFill="1" applyBorder="1" applyAlignment="1" applyProtection="1">
      <alignment horizontal="center" vertical="center"/>
      <protection locked="0"/>
    </xf>
    <xf numFmtId="0" fontId="23" fillId="0" borderId="76" xfId="52" applyFont="1" applyFill="1" applyBorder="1" applyAlignment="1" applyProtection="1">
      <alignment horizontal="center" vertical="center"/>
      <protection locked="0"/>
    </xf>
    <xf numFmtId="0" fontId="23" fillId="0" borderId="79" xfId="0" applyFont="1" applyFill="1" applyBorder="1" applyAlignment="1" applyProtection="1">
      <alignment horizontal="center" vertical="center"/>
      <protection locked="0"/>
    </xf>
    <xf numFmtId="0" fontId="13" fillId="0" borderId="61" xfId="0" applyFont="1" applyFill="1" applyBorder="1" applyAlignment="1" applyProtection="1">
      <alignment horizontal="center" vertical="center" shrinkToFit="1"/>
      <protection hidden="1"/>
    </xf>
    <xf numFmtId="0" fontId="70" fillId="0" borderId="0" xfId="0" applyFont="1" applyAlignment="1" applyProtection="1">
      <alignment vertical="center"/>
      <protection hidden="1"/>
    </xf>
    <xf numFmtId="0" fontId="23" fillId="33" borderId="10" xfId="0" applyFont="1" applyFill="1" applyBorder="1" applyAlignment="1" applyProtection="1">
      <alignment horizontal="center" vertical="center"/>
      <protection hidden="1"/>
    </xf>
    <xf numFmtId="0" fontId="25" fillId="33" borderId="13" xfId="0" applyFont="1" applyFill="1" applyBorder="1" applyAlignment="1" applyProtection="1">
      <alignment horizontal="center" vertical="center"/>
      <protection hidden="1"/>
    </xf>
    <xf numFmtId="0" fontId="23" fillId="33" borderId="27" xfId="0" applyFont="1" applyFill="1" applyBorder="1" applyAlignment="1" applyProtection="1">
      <alignment horizontal="center" vertical="center"/>
      <protection hidden="1"/>
    </xf>
    <xf numFmtId="0" fontId="23" fillId="33" borderId="23" xfId="0" applyFont="1" applyFill="1" applyBorder="1" applyAlignment="1" applyProtection="1">
      <alignment horizontal="center" vertical="center"/>
      <protection hidden="1"/>
    </xf>
    <xf numFmtId="0" fontId="23" fillId="33" borderId="10" xfId="0" applyFont="1" applyFill="1" applyBorder="1" applyAlignment="1" applyProtection="1">
      <alignment horizontal="center" vertical="center"/>
      <protection locked="0"/>
    </xf>
    <xf numFmtId="0" fontId="71" fillId="0" borderId="18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Border="1" applyAlignment="1" applyProtection="1">
      <alignment horizontal="center" vertical="center"/>
      <protection locked="0"/>
    </xf>
    <xf numFmtId="0" fontId="25" fillId="33" borderId="13" xfId="0" applyFont="1" applyFill="1" applyBorder="1" applyAlignment="1" applyProtection="1">
      <alignment horizontal="left" vertical="center" wrapText="1" indent="1"/>
      <protection locked="0"/>
    </xf>
    <xf numFmtId="0" fontId="23" fillId="0" borderId="21" xfId="0" applyFont="1" applyFill="1" applyBorder="1" applyAlignment="1" applyProtection="1">
      <alignment horizontal="center" vertical="center"/>
      <protection hidden="1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left" vertical="center" wrapText="1" indent="1"/>
      <protection locked="0"/>
    </xf>
    <xf numFmtId="0" fontId="10" fillId="0" borderId="77" xfId="0" applyFont="1" applyFill="1" applyBorder="1" applyAlignment="1" applyProtection="1">
      <alignment vertical="center" shrinkToFit="1"/>
      <protection hidden="1"/>
    </xf>
    <xf numFmtId="0" fontId="10" fillId="0" borderId="59" xfId="0" applyFont="1" applyFill="1" applyBorder="1" applyAlignment="1" applyProtection="1">
      <alignment vertical="center" shrinkToFit="1"/>
      <protection hidden="1"/>
    </xf>
    <xf numFmtId="0" fontId="13" fillId="0" borderId="80" xfId="0" applyFont="1" applyFill="1" applyBorder="1" applyAlignment="1" applyProtection="1">
      <alignment horizontal="center" vertical="center" shrinkToFit="1"/>
      <protection hidden="1"/>
    </xf>
    <xf numFmtId="0" fontId="1" fillId="0" borderId="81" xfId="0" applyFont="1" applyFill="1" applyBorder="1" applyAlignment="1" applyProtection="1">
      <alignment vertical="center" shrinkToFit="1"/>
      <protection hidden="1"/>
    </xf>
    <xf numFmtId="0" fontId="10" fillId="0" borderId="82" xfId="0" applyFont="1" applyFill="1" applyBorder="1" applyAlignment="1" applyProtection="1">
      <alignment vertical="center" shrinkToFit="1"/>
      <protection hidden="1"/>
    </xf>
    <xf numFmtId="1" fontId="25" fillId="0" borderId="83" xfId="0" applyNumberFormat="1" applyFont="1" applyFill="1" applyBorder="1" applyAlignment="1" applyProtection="1">
      <alignment horizontal="center" vertical="center"/>
      <protection hidden="1"/>
    </xf>
    <xf numFmtId="9" fontId="12" fillId="0" borderId="30" xfId="0" applyNumberFormat="1" applyFont="1" applyFill="1" applyBorder="1" applyAlignment="1" applyProtection="1">
      <alignment horizontal="center" vertical="center" wrapText="1"/>
      <protection hidden="1"/>
    </xf>
    <xf numFmtId="1" fontId="25" fillId="0" borderId="10" xfId="0" applyNumberFormat="1" applyFont="1" applyFill="1" applyBorder="1" applyAlignment="1" applyProtection="1">
      <alignment horizontal="center" vertical="center"/>
      <protection hidden="1"/>
    </xf>
    <xf numFmtId="0" fontId="23" fillId="0" borderId="79" xfId="0" applyFont="1" applyFill="1" applyBorder="1" applyAlignment="1" applyProtection="1">
      <alignment horizontal="left" vertical="center" wrapText="1" indent="1"/>
      <protection locked="0"/>
    </xf>
    <xf numFmtId="0" fontId="23" fillId="0" borderId="24" xfId="0" applyFont="1" applyFill="1" applyBorder="1" applyAlignment="1" applyProtection="1">
      <alignment horizontal="left" vertical="center" wrapText="1" indent="1"/>
      <protection locked="0"/>
    </xf>
    <xf numFmtId="0" fontId="12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horizontal="right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3" fillId="0" borderId="42" xfId="0" applyFont="1" applyFill="1" applyBorder="1" applyAlignment="1" applyProtection="1">
      <alignment horizontal="left" vertical="center" wrapText="1" indent="1"/>
      <protection hidden="1"/>
    </xf>
    <xf numFmtId="0" fontId="25" fillId="0" borderId="84" xfId="0" applyFont="1" applyFill="1" applyBorder="1" applyAlignment="1" applyProtection="1">
      <alignment horizontal="center" vertical="center"/>
      <protection hidden="1"/>
    </xf>
    <xf numFmtId="0" fontId="25" fillId="0" borderId="85" xfId="0" applyFont="1" applyFill="1" applyBorder="1" applyAlignment="1" applyProtection="1">
      <alignment horizontal="center" vertical="center"/>
      <protection hidden="1"/>
    </xf>
    <xf numFmtId="0" fontId="23" fillId="0" borderId="86" xfId="0" applyFont="1" applyFill="1" applyBorder="1" applyAlignment="1" applyProtection="1">
      <alignment horizontal="center" vertical="center"/>
      <protection hidden="1"/>
    </xf>
    <xf numFmtId="0" fontId="0" fillId="0" borderId="61" xfId="0" applyFont="1" applyBorder="1" applyAlignment="1" applyProtection="1">
      <alignment vertical="center"/>
      <protection hidden="1"/>
    </xf>
    <xf numFmtId="0" fontId="0" fillId="0" borderId="61" xfId="0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5" fillId="0" borderId="0" xfId="0" applyFont="1" applyBorder="1" applyAlignment="1">
      <alignment horizontal="left" vertical="center"/>
    </xf>
    <xf numFmtId="0" fontId="25" fillId="0" borderId="61" xfId="0" applyFont="1" applyBorder="1" applyAlignment="1" applyProtection="1">
      <alignment horizontal="left" vertical="center"/>
      <protection hidden="1"/>
    </xf>
    <xf numFmtId="0" fontId="25" fillId="0" borderId="61" xfId="0" applyFont="1" applyBorder="1" applyAlignment="1">
      <alignment horizontal="left" vertical="center"/>
    </xf>
    <xf numFmtId="0" fontId="25" fillId="0" borderId="61" xfId="0" applyFont="1" applyBorder="1" applyAlignment="1" applyProtection="1">
      <alignment vertical="center"/>
      <protection hidden="1"/>
    </xf>
    <xf numFmtId="0" fontId="0" fillId="0" borderId="61" xfId="0" applyBorder="1" applyAlignment="1">
      <alignment vertical="center"/>
    </xf>
    <xf numFmtId="0" fontId="20" fillId="32" borderId="87" xfId="0" applyFont="1" applyFill="1" applyBorder="1" applyAlignment="1" applyProtection="1">
      <alignment horizontal="center" vertical="center" wrapText="1"/>
      <protection hidden="1"/>
    </xf>
    <xf numFmtId="0" fontId="20" fillId="32" borderId="88" xfId="0" applyFont="1" applyFill="1" applyBorder="1" applyAlignment="1" applyProtection="1">
      <alignment horizontal="center" vertical="center" wrapText="1"/>
      <protection hidden="1"/>
    </xf>
    <xf numFmtId="0" fontId="20" fillId="32" borderId="89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horizontal="left" vertical="center" wrapText="1"/>
      <protection hidden="1"/>
    </xf>
    <xf numFmtId="0" fontId="33" fillId="0" borderId="0" xfId="0" applyFont="1" applyAlignment="1">
      <alignment vertical="center"/>
    </xf>
    <xf numFmtId="1" fontId="23" fillId="0" borderId="90" xfId="0" applyNumberFormat="1" applyFont="1" applyFill="1" applyBorder="1" applyAlignment="1" applyProtection="1">
      <alignment horizontal="center" vertical="center"/>
      <protection hidden="1"/>
    </xf>
    <xf numFmtId="1" fontId="23" fillId="0" borderId="48" xfId="0" applyNumberFormat="1" applyFont="1" applyFill="1" applyBorder="1" applyAlignment="1" applyProtection="1">
      <alignment horizontal="center" vertical="center"/>
      <protection hidden="1"/>
    </xf>
    <xf numFmtId="1" fontId="23" fillId="0" borderId="91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1" fontId="23" fillId="0" borderId="91" xfId="0" applyNumberFormat="1" applyFont="1" applyFill="1" applyBorder="1" applyAlignment="1" applyProtection="1">
      <alignment horizontal="center" vertical="center"/>
      <protection hidden="1"/>
    </xf>
    <xf numFmtId="1" fontId="23" fillId="0" borderId="48" xfId="0" applyNumberFormat="1" applyFont="1" applyFill="1" applyBorder="1" applyAlignment="1" applyProtection="1">
      <alignment horizontal="center" vertical="center"/>
      <protection hidden="1"/>
    </xf>
    <xf numFmtId="1" fontId="1" fillId="0" borderId="92" xfId="0" applyNumberFormat="1" applyFont="1" applyFill="1" applyBorder="1" applyAlignment="1" applyProtection="1">
      <alignment horizontal="center" vertical="center"/>
      <protection hidden="1"/>
    </xf>
    <xf numFmtId="1" fontId="1" fillId="0" borderId="93" xfId="0" applyNumberFormat="1" applyFont="1" applyFill="1" applyBorder="1" applyAlignment="1" applyProtection="1">
      <alignment horizontal="center" vertical="center"/>
      <protection hidden="1"/>
    </xf>
    <xf numFmtId="0" fontId="11" fillId="32" borderId="22" xfId="0" applyFont="1" applyFill="1" applyBorder="1" applyAlignment="1" applyProtection="1">
      <alignment horizontal="left" vertical="center" wrapText="1"/>
      <protection hidden="1"/>
    </xf>
    <xf numFmtId="0" fontId="11" fillId="32" borderId="90" xfId="0" applyFont="1" applyFill="1" applyBorder="1" applyAlignment="1" applyProtection="1">
      <alignment horizontal="left" vertical="center" wrapText="1"/>
      <protection hidden="1"/>
    </xf>
    <xf numFmtId="0" fontId="11" fillId="32" borderId="94" xfId="0" applyFont="1" applyFill="1" applyBorder="1" applyAlignment="1" applyProtection="1">
      <alignment horizontal="left" vertical="center" wrapText="1"/>
      <protection hidden="1"/>
    </xf>
    <xf numFmtId="0" fontId="14" fillId="0" borderId="92" xfId="0" applyFont="1" applyFill="1" applyBorder="1" applyAlignment="1" applyProtection="1">
      <alignment horizontal="center" vertical="center"/>
      <protection hidden="1"/>
    </xf>
    <xf numFmtId="0" fontId="14" fillId="0" borderId="88" xfId="0" applyFont="1" applyFill="1" applyBorder="1" applyAlignment="1" applyProtection="1">
      <alignment horizontal="center" vertical="center"/>
      <protection hidden="1"/>
    </xf>
    <xf numFmtId="0" fontId="15" fillId="0" borderId="95" xfId="0" applyFont="1" applyFill="1" applyBorder="1" applyAlignment="1" applyProtection="1">
      <alignment horizontal="center" vertical="center"/>
      <protection hidden="1"/>
    </xf>
    <xf numFmtId="0" fontId="23" fillId="32" borderId="10" xfId="0" applyFont="1" applyFill="1" applyBorder="1" applyAlignment="1" applyProtection="1">
      <alignment horizontal="center" vertical="center" shrinkToFit="1"/>
      <protection hidden="1"/>
    </xf>
    <xf numFmtId="0" fontId="12" fillId="32" borderId="26" xfId="0" applyFont="1" applyFill="1" applyBorder="1" applyAlignment="1" applyProtection="1">
      <alignment horizontal="center" vertical="center" shrinkToFit="1"/>
      <protection hidden="1"/>
    </xf>
    <xf numFmtId="0" fontId="2" fillId="0" borderId="91" xfId="0" applyFont="1" applyFill="1" applyBorder="1" applyAlignment="1" applyProtection="1">
      <alignment horizontal="center" vertical="center"/>
      <protection hidden="1"/>
    </xf>
    <xf numFmtId="0" fontId="2" fillId="0" borderId="90" xfId="0" applyFont="1" applyFill="1" applyBorder="1" applyAlignment="1" applyProtection="1">
      <alignment horizontal="center" vertical="center"/>
      <protection hidden="1"/>
    </xf>
    <xf numFmtId="0" fontId="0" fillId="0" borderId="96" xfId="0" applyFont="1" applyFill="1" applyBorder="1" applyAlignment="1" applyProtection="1">
      <alignment horizontal="center" vertical="center"/>
      <protection hidden="1"/>
    </xf>
    <xf numFmtId="1" fontId="1" fillId="0" borderId="88" xfId="0" applyNumberFormat="1" applyFont="1" applyFill="1" applyBorder="1" applyAlignment="1" applyProtection="1">
      <alignment horizontal="center" vertical="center"/>
      <protection hidden="1"/>
    </xf>
    <xf numFmtId="0" fontId="29" fillId="32" borderId="97" xfId="0" applyFont="1" applyFill="1" applyBorder="1" applyAlignment="1" applyProtection="1">
      <alignment horizontal="center" vertical="center" wrapText="1"/>
      <protection hidden="1"/>
    </xf>
    <xf numFmtId="0" fontId="29" fillId="32" borderId="20" xfId="0" applyFont="1" applyFill="1" applyBorder="1" applyAlignment="1" applyProtection="1">
      <alignment horizontal="center" vertical="center" wrapText="1"/>
      <protection hidden="1"/>
    </xf>
    <xf numFmtId="0" fontId="29" fillId="32" borderId="98" xfId="0" applyFont="1" applyFill="1" applyBorder="1" applyAlignment="1" applyProtection="1">
      <alignment horizontal="center" vertical="center" wrapText="1"/>
      <protection hidden="1"/>
    </xf>
    <xf numFmtId="0" fontId="2" fillId="32" borderId="15" xfId="0" applyFont="1" applyFill="1" applyBorder="1" applyAlignment="1" applyProtection="1">
      <alignment horizontal="center" vertical="center"/>
      <protection hidden="1"/>
    </xf>
    <xf numFmtId="0" fontId="2" fillId="32" borderId="14" xfId="0" applyFont="1" applyFill="1" applyBorder="1" applyAlignment="1" applyProtection="1">
      <alignment horizontal="center" vertical="center"/>
      <protection hidden="1"/>
    </xf>
    <xf numFmtId="0" fontId="0" fillId="32" borderId="16" xfId="0" applyFont="1" applyFill="1" applyBorder="1" applyAlignment="1" applyProtection="1">
      <alignment horizontal="center" vertical="center"/>
      <protection hidden="1"/>
    </xf>
    <xf numFmtId="0" fontId="14" fillId="0" borderId="99" xfId="0" applyFont="1" applyFill="1" applyBorder="1" applyAlignment="1" applyProtection="1">
      <alignment horizontal="center" vertical="center"/>
      <protection hidden="1"/>
    </xf>
    <xf numFmtId="0" fontId="14" fillId="0" borderId="100" xfId="0" applyFont="1" applyFill="1" applyBorder="1" applyAlignment="1" applyProtection="1">
      <alignment horizontal="center" vertical="center"/>
      <protection hidden="1"/>
    </xf>
    <xf numFmtId="0" fontId="15" fillId="0" borderId="101" xfId="0" applyFont="1" applyFill="1" applyBorder="1" applyAlignment="1" applyProtection="1">
      <alignment horizontal="center" vertical="center"/>
      <protection hidden="1"/>
    </xf>
    <xf numFmtId="1" fontId="17" fillId="0" borderId="102" xfId="0" applyNumberFormat="1" applyFont="1" applyFill="1" applyBorder="1" applyAlignment="1" applyProtection="1">
      <alignment horizontal="center" vertical="center"/>
      <protection hidden="1"/>
    </xf>
    <xf numFmtId="1" fontId="17" fillId="0" borderId="103" xfId="0" applyNumberFormat="1" applyFont="1" applyFill="1" applyBorder="1" applyAlignment="1" applyProtection="1">
      <alignment horizontal="center" vertical="center"/>
      <protection hidden="1"/>
    </xf>
    <xf numFmtId="1" fontId="17" fillId="0" borderId="104" xfId="0" applyNumberFormat="1" applyFont="1" applyFill="1" applyBorder="1" applyAlignment="1" applyProtection="1">
      <alignment horizontal="center" vertical="center"/>
      <protection hidden="1"/>
    </xf>
    <xf numFmtId="0" fontId="0" fillId="0" borderId="104" xfId="0" applyBorder="1" applyAlignment="1">
      <alignment vertical="center"/>
    </xf>
    <xf numFmtId="0" fontId="23" fillId="0" borderId="22" xfId="0" applyFont="1" applyFill="1" applyBorder="1" applyAlignment="1" applyProtection="1">
      <alignment horizontal="left" vertical="center" wrapText="1" indent="1"/>
      <protection hidden="1"/>
    </xf>
    <xf numFmtId="0" fontId="23" fillId="0" borderId="94" xfId="0" applyFont="1" applyFill="1" applyBorder="1" applyAlignment="1" applyProtection="1">
      <alignment horizontal="left" vertical="center" wrapText="1" indent="1"/>
      <protection hidden="1"/>
    </xf>
    <xf numFmtId="1" fontId="25" fillId="0" borderId="105" xfId="0" applyNumberFormat="1" applyFont="1" applyFill="1" applyBorder="1" applyAlignment="1" applyProtection="1">
      <alignment horizontal="center" vertical="center"/>
      <protection hidden="1"/>
    </xf>
    <xf numFmtId="1" fontId="25" fillId="0" borderId="106" xfId="0" applyNumberFormat="1" applyFont="1" applyFill="1" applyBorder="1" applyAlignment="1" applyProtection="1">
      <alignment horizontal="center" vertical="center"/>
      <protection hidden="1"/>
    </xf>
    <xf numFmtId="1" fontId="25" fillId="0" borderId="107" xfId="0" applyNumberFormat="1" applyFont="1" applyFill="1" applyBorder="1" applyAlignment="1" applyProtection="1">
      <alignment horizontal="center" vertical="center"/>
      <protection hidden="1"/>
    </xf>
    <xf numFmtId="0" fontId="23" fillId="0" borderId="49" xfId="0" applyFont="1" applyFill="1" applyBorder="1" applyAlignment="1" applyProtection="1">
      <alignment horizontal="left" vertical="center" wrapText="1" indent="1"/>
      <protection hidden="1"/>
    </xf>
    <xf numFmtId="0" fontId="23" fillId="0" borderId="108" xfId="0" applyFont="1" applyFill="1" applyBorder="1" applyAlignment="1" applyProtection="1">
      <alignment horizontal="left" vertical="center" wrapText="1" indent="1"/>
      <protection hidden="1"/>
    </xf>
    <xf numFmtId="0" fontId="23" fillId="0" borderId="87" xfId="0" applyFont="1" applyFill="1" applyBorder="1" applyAlignment="1" applyProtection="1">
      <alignment horizontal="left" vertical="center" wrapText="1" indent="1"/>
      <protection hidden="1"/>
    </xf>
    <xf numFmtId="0" fontId="23" fillId="0" borderId="89" xfId="0" applyFont="1" applyFill="1" applyBorder="1" applyAlignment="1" applyProtection="1">
      <alignment horizontal="left" vertical="center" wrapText="1" indent="1"/>
      <protection hidden="1"/>
    </xf>
    <xf numFmtId="1" fontId="23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32" borderId="99" xfId="0" applyNumberFormat="1" applyFont="1" applyFill="1" applyBorder="1" applyAlignment="1" applyProtection="1">
      <alignment horizontal="center" vertical="center" wrapText="1"/>
      <protection hidden="1"/>
    </xf>
    <xf numFmtId="0" fontId="1" fillId="32" borderId="109" xfId="0" applyNumberFormat="1" applyFont="1" applyFill="1" applyBorder="1" applyAlignment="1" applyProtection="1">
      <alignment horizontal="center" vertical="center" wrapText="1"/>
      <protection hidden="1"/>
    </xf>
    <xf numFmtId="0" fontId="1" fillId="32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32" borderId="29" xfId="0" applyNumberFormat="1" applyFont="1" applyFill="1" applyBorder="1" applyAlignment="1" applyProtection="1">
      <alignment horizontal="center" vertical="center" wrapText="1"/>
      <protection hidden="1"/>
    </xf>
    <xf numFmtId="0" fontId="1" fillId="32" borderId="110" xfId="0" applyNumberFormat="1" applyFont="1" applyFill="1" applyBorder="1" applyAlignment="1" applyProtection="1">
      <alignment horizontal="center" vertical="center" wrapText="1"/>
      <protection hidden="1"/>
    </xf>
    <xf numFmtId="0" fontId="1" fillId="32" borderId="111" xfId="0" applyNumberFormat="1" applyFont="1" applyFill="1" applyBorder="1" applyAlignment="1" applyProtection="1">
      <alignment horizontal="center" vertical="center" wrapText="1"/>
      <protection hidden="1"/>
    </xf>
    <xf numFmtId="0" fontId="23" fillId="32" borderId="15" xfId="0" applyFont="1" applyFill="1" applyBorder="1" applyAlignment="1" applyProtection="1">
      <alignment horizontal="center" vertical="center" shrinkToFit="1"/>
      <protection hidden="1"/>
    </xf>
    <xf numFmtId="0" fontId="12" fillId="32" borderId="18" xfId="0" applyFont="1" applyFill="1" applyBorder="1" applyAlignment="1" applyProtection="1">
      <alignment horizontal="center" vertical="center" shrinkToFit="1"/>
      <protection hidden="1"/>
    </xf>
    <xf numFmtId="0" fontId="11" fillId="32" borderId="112" xfId="0" applyFont="1" applyFill="1" applyBorder="1" applyAlignment="1" applyProtection="1">
      <alignment horizontal="center" vertical="center" wrapText="1"/>
      <protection hidden="1"/>
    </xf>
    <xf numFmtId="0" fontId="11" fillId="32" borderId="113" xfId="0" applyFont="1" applyFill="1" applyBorder="1" applyAlignment="1" applyProtection="1">
      <alignment horizontal="center" vertical="center" wrapText="1"/>
      <protection hidden="1"/>
    </xf>
    <xf numFmtId="0" fontId="12" fillId="32" borderId="114" xfId="0" applyFont="1" applyFill="1" applyBorder="1" applyAlignment="1" applyProtection="1">
      <alignment horizontal="center" vertical="center" wrapText="1"/>
      <protection hidden="1"/>
    </xf>
    <xf numFmtId="0" fontId="14" fillId="32" borderId="87" xfId="0" applyFont="1" applyFill="1" applyBorder="1" applyAlignment="1" applyProtection="1">
      <alignment horizontal="center" vertical="center"/>
      <protection hidden="1"/>
    </xf>
    <xf numFmtId="0" fontId="14" fillId="32" borderId="88" xfId="0" applyFont="1" applyFill="1" applyBorder="1" applyAlignment="1" applyProtection="1">
      <alignment horizontal="center" vertical="center"/>
      <protection hidden="1"/>
    </xf>
    <xf numFmtId="0" fontId="15" fillId="32" borderId="88" xfId="0" applyFont="1" applyFill="1" applyBorder="1" applyAlignment="1" applyProtection="1">
      <alignment horizontal="center" vertical="center"/>
      <protection hidden="1"/>
    </xf>
    <xf numFmtId="0" fontId="23" fillId="32" borderId="115" xfId="0" applyFont="1" applyFill="1" applyBorder="1" applyAlignment="1" applyProtection="1">
      <alignment horizontal="center" vertical="center" shrinkToFit="1"/>
      <protection hidden="1"/>
    </xf>
    <xf numFmtId="0" fontId="23" fillId="32" borderId="116" xfId="0" applyFont="1" applyFill="1" applyBorder="1" applyAlignment="1" applyProtection="1">
      <alignment horizontal="center" vertical="center" shrinkToFit="1"/>
      <protection hidden="1"/>
    </xf>
    <xf numFmtId="0" fontId="29" fillId="0" borderId="117" xfId="0" applyFont="1" applyFill="1" applyBorder="1" applyAlignment="1" applyProtection="1">
      <alignment horizontal="center" vertical="center" wrapText="1"/>
      <protection hidden="1"/>
    </xf>
    <xf numFmtId="0" fontId="29" fillId="0" borderId="109" xfId="0" applyFont="1" applyFill="1" applyBorder="1" applyAlignment="1" applyProtection="1">
      <alignment horizontal="center" vertical="center" wrapText="1"/>
      <protection hidden="1"/>
    </xf>
    <xf numFmtId="0" fontId="29" fillId="0" borderId="118" xfId="0" applyFont="1" applyFill="1" applyBorder="1" applyAlignment="1" applyProtection="1">
      <alignment horizontal="center" vertical="center" wrapText="1"/>
      <protection hidden="1"/>
    </xf>
    <xf numFmtId="0" fontId="29" fillId="0" borderId="119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2" fillId="32" borderId="90" xfId="0" applyFont="1" applyFill="1" applyBorder="1" applyAlignment="1" applyProtection="1">
      <alignment horizontal="center" vertical="center"/>
      <protection hidden="1"/>
    </xf>
    <xf numFmtId="0" fontId="0" fillId="32" borderId="90" xfId="0" applyFont="1" applyFill="1" applyBorder="1" applyAlignment="1" applyProtection="1">
      <alignment horizontal="center" vertical="center"/>
      <protection hidden="1"/>
    </xf>
    <xf numFmtId="0" fontId="11" fillId="32" borderId="118" xfId="0" applyFont="1" applyFill="1" applyBorder="1" applyAlignment="1" applyProtection="1">
      <alignment horizontal="left" vertical="center" wrapText="1"/>
      <protection hidden="1"/>
    </xf>
    <xf numFmtId="0" fontId="11" fillId="32" borderId="120" xfId="0" applyFont="1" applyFill="1" applyBorder="1" applyAlignment="1" applyProtection="1">
      <alignment horizontal="left" vertical="center" wrapText="1"/>
      <protection hidden="1"/>
    </xf>
    <xf numFmtId="0" fontId="11" fillId="32" borderId="119" xfId="0" applyFont="1" applyFill="1" applyBorder="1" applyAlignment="1" applyProtection="1">
      <alignment horizontal="left" vertical="center" wrapText="1"/>
      <protection hidden="1"/>
    </xf>
    <xf numFmtId="0" fontId="14" fillId="0" borderId="87" xfId="0" applyFont="1" applyFill="1" applyBorder="1" applyAlignment="1" applyProtection="1">
      <alignment horizontal="center" vertical="center"/>
      <protection hidden="1"/>
    </xf>
    <xf numFmtId="0" fontId="15" fillId="0" borderId="88" xfId="0" applyFont="1" applyFill="1" applyBorder="1" applyAlignment="1" applyProtection="1">
      <alignment horizontal="center" vertical="center"/>
      <protection hidden="1"/>
    </xf>
    <xf numFmtId="0" fontId="23" fillId="32" borderId="14" xfId="0" applyFont="1" applyFill="1" applyBorder="1" applyAlignment="1" applyProtection="1">
      <alignment horizontal="center" vertical="center" shrinkToFit="1"/>
      <protection hidden="1"/>
    </xf>
    <xf numFmtId="0" fontId="12" fillId="32" borderId="0" xfId="0" applyFont="1" applyFill="1" applyBorder="1" applyAlignment="1" applyProtection="1">
      <alignment horizontal="center" vertical="center" shrinkToFit="1"/>
      <protection hidden="1"/>
    </xf>
    <xf numFmtId="0" fontId="11" fillId="32" borderId="121" xfId="0" applyFont="1" applyFill="1" applyBorder="1" applyAlignment="1" applyProtection="1">
      <alignment horizontal="left" vertical="center" wrapText="1"/>
      <protection hidden="1"/>
    </xf>
    <xf numFmtId="0" fontId="11" fillId="32" borderId="122" xfId="0" applyFont="1" applyFill="1" applyBorder="1" applyAlignment="1" applyProtection="1">
      <alignment horizontal="left" vertical="center" wrapText="1"/>
      <protection hidden="1"/>
    </xf>
    <xf numFmtId="0" fontId="11" fillId="32" borderId="123" xfId="0" applyFont="1" applyFill="1" applyBorder="1" applyAlignment="1" applyProtection="1">
      <alignment horizontal="left" vertical="center" wrapText="1"/>
      <protection hidden="1"/>
    </xf>
    <xf numFmtId="1" fontId="23" fillId="0" borderId="70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73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7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90" xfId="0" applyFont="1" applyFill="1" applyBorder="1" applyAlignment="1" applyProtection="1">
      <alignment horizontal="center" vertical="center"/>
      <protection hidden="1"/>
    </xf>
    <xf numFmtId="0" fontId="29" fillId="0" borderId="100" xfId="0" applyFont="1" applyFill="1" applyBorder="1" applyAlignment="1" applyProtection="1">
      <alignment horizontal="center" vertical="center" wrapText="1"/>
      <protection hidden="1"/>
    </xf>
    <xf numFmtId="0" fontId="29" fillId="0" borderId="120" xfId="0" applyFont="1" applyFill="1" applyBorder="1" applyAlignment="1" applyProtection="1">
      <alignment horizontal="center" vertical="center" wrapText="1"/>
      <protection hidden="1"/>
    </xf>
    <xf numFmtId="1" fontId="1" fillId="0" borderId="87" xfId="0" applyNumberFormat="1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3" fillId="32" borderId="61" xfId="0" applyFont="1" applyFill="1" applyBorder="1" applyAlignment="1" applyProtection="1">
      <alignment horizontal="center" vertical="center" shrinkToFit="1"/>
      <protection hidden="1"/>
    </xf>
    <xf numFmtId="0" fontId="12" fillId="32" borderId="115" xfId="0" applyFont="1" applyFill="1" applyBorder="1" applyAlignment="1" applyProtection="1">
      <alignment horizontal="center" vertical="center" shrinkToFit="1"/>
      <protection hidden="1"/>
    </xf>
    <xf numFmtId="1" fontId="28" fillId="0" borderId="124" xfId="0" applyNumberFormat="1" applyFont="1" applyFill="1" applyBorder="1" applyAlignment="1" applyProtection="1">
      <alignment horizontal="center" vertical="center" textRotation="90"/>
      <protection hidden="1"/>
    </xf>
    <xf numFmtId="1" fontId="28" fillId="0" borderId="125" xfId="0" applyNumberFormat="1" applyFont="1" applyFill="1" applyBorder="1" applyAlignment="1" applyProtection="1">
      <alignment horizontal="center" vertical="center" textRotation="90"/>
      <protection hidden="1"/>
    </xf>
    <xf numFmtId="1" fontId="28" fillId="0" borderId="72" xfId="0" applyNumberFormat="1" applyFont="1" applyFill="1" applyBorder="1" applyAlignment="1" applyProtection="1">
      <alignment horizontal="center" vertical="center" textRotation="90"/>
      <protection hidden="1"/>
    </xf>
    <xf numFmtId="1" fontId="28" fillId="0" borderId="99" xfId="0" applyNumberFormat="1" applyFont="1" applyFill="1" applyBorder="1" applyAlignment="1" applyProtection="1">
      <alignment horizontal="center" vertical="center"/>
      <protection hidden="1"/>
    </xf>
    <xf numFmtId="1" fontId="28" fillId="0" borderId="126" xfId="0" applyNumberFormat="1" applyFont="1" applyFill="1" applyBorder="1" applyAlignment="1" applyProtection="1">
      <alignment horizontal="center" vertical="center"/>
      <protection hidden="1"/>
    </xf>
    <xf numFmtId="1" fontId="28" fillId="0" borderId="12" xfId="0" applyNumberFormat="1" applyFont="1" applyFill="1" applyBorder="1" applyAlignment="1" applyProtection="1">
      <alignment horizontal="center" vertical="center"/>
      <protection hidden="1"/>
    </xf>
    <xf numFmtId="1" fontId="28" fillId="0" borderId="127" xfId="0" applyNumberFormat="1" applyFont="1" applyFill="1" applyBorder="1" applyAlignment="1" applyProtection="1">
      <alignment horizontal="center" vertical="center"/>
      <protection hidden="1"/>
    </xf>
    <xf numFmtId="1" fontId="28" fillId="0" borderId="76" xfId="0" applyNumberFormat="1" applyFont="1" applyFill="1" applyBorder="1" applyAlignment="1" applyProtection="1">
      <alignment horizontal="center" vertical="center"/>
      <protection hidden="1"/>
    </xf>
    <xf numFmtId="1" fontId="28" fillId="0" borderId="128" xfId="0" applyNumberFormat="1" applyFont="1" applyFill="1" applyBorder="1" applyAlignment="1" applyProtection="1">
      <alignment horizontal="center" vertical="center"/>
      <protection hidden="1"/>
    </xf>
    <xf numFmtId="0" fontId="11" fillId="32" borderId="129" xfId="0" applyFont="1" applyFill="1" applyBorder="1" applyAlignment="1" applyProtection="1">
      <alignment horizontal="center" vertical="center"/>
      <protection hidden="1"/>
    </xf>
    <xf numFmtId="0" fontId="30" fillId="0" borderId="13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/>
      <protection hidden="1"/>
    </xf>
    <xf numFmtId="0" fontId="0" fillId="32" borderId="14" xfId="0" applyFill="1" applyBorder="1" applyAlignment="1" applyProtection="1">
      <alignment horizontal="center" vertical="center"/>
      <protection hidden="1"/>
    </xf>
    <xf numFmtId="0" fontId="14" fillId="32" borderId="100" xfId="0" applyFont="1" applyFill="1" applyBorder="1" applyAlignment="1" applyProtection="1">
      <alignment horizontal="center" vertical="center"/>
      <protection hidden="1"/>
    </xf>
    <xf numFmtId="0" fontId="15" fillId="32" borderId="101" xfId="0" applyFont="1" applyFill="1" applyBorder="1" applyAlignment="1" applyProtection="1">
      <alignment horizontal="center" vertical="center"/>
      <protection hidden="1"/>
    </xf>
    <xf numFmtId="0" fontId="2" fillId="32" borderId="22" xfId="0" applyFont="1" applyFill="1" applyBorder="1" applyAlignment="1" applyProtection="1">
      <alignment horizontal="center" vertical="center"/>
      <protection hidden="1"/>
    </xf>
    <xf numFmtId="0" fontId="0" fillId="32" borderId="48" xfId="0" applyFont="1" applyFill="1" applyBorder="1" applyAlignment="1" applyProtection="1">
      <alignment horizontal="center" vertical="center"/>
      <protection hidden="1"/>
    </xf>
    <xf numFmtId="0" fontId="0" fillId="32" borderId="96" xfId="0" applyFont="1" applyFill="1" applyBorder="1" applyAlignment="1" applyProtection="1">
      <alignment horizontal="center" vertical="center"/>
      <protection hidden="1"/>
    </xf>
    <xf numFmtId="0" fontId="14" fillId="32" borderId="92" xfId="0" applyFont="1" applyFill="1" applyBorder="1" applyAlignment="1" applyProtection="1">
      <alignment horizontal="center" vertical="center"/>
      <protection hidden="1"/>
    </xf>
    <xf numFmtId="0" fontId="15" fillId="32" borderId="95" xfId="0" applyFont="1" applyFill="1" applyBorder="1" applyAlignment="1" applyProtection="1">
      <alignment horizontal="center" vertical="center"/>
      <protection hidden="1"/>
    </xf>
    <xf numFmtId="0" fontId="24" fillId="0" borderId="117" xfId="0" applyFont="1" applyFill="1" applyBorder="1" applyAlignment="1" applyProtection="1">
      <alignment horizontal="center" vertical="center" wrapText="1"/>
      <protection hidden="1"/>
    </xf>
    <xf numFmtId="0" fontId="24" fillId="0" borderId="109" xfId="0" applyFont="1" applyFill="1" applyBorder="1" applyAlignment="1" applyProtection="1">
      <alignment horizontal="center" vertical="center" wrapText="1"/>
      <protection hidden="1"/>
    </xf>
    <xf numFmtId="0" fontId="24" fillId="0" borderId="21" xfId="0" applyFont="1" applyFill="1" applyBorder="1" applyAlignment="1" applyProtection="1">
      <alignment horizontal="center" vertical="center" wrapText="1"/>
      <protection hidden="1"/>
    </xf>
    <xf numFmtId="0" fontId="24" fillId="0" borderId="29" xfId="0" applyFont="1" applyFill="1" applyBorder="1" applyAlignment="1" applyProtection="1">
      <alignment horizontal="center" vertical="center" wrapText="1"/>
      <protection hidden="1"/>
    </xf>
    <xf numFmtId="0" fontId="24" fillId="0" borderId="131" xfId="0" applyFont="1" applyFill="1" applyBorder="1" applyAlignment="1" applyProtection="1">
      <alignment horizontal="center" vertical="center" wrapText="1"/>
      <protection hidden="1"/>
    </xf>
    <xf numFmtId="0" fontId="24" fillId="0" borderId="111" xfId="0" applyFont="1" applyFill="1" applyBorder="1" applyAlignment="1" applyProtection="1">
      <alignment horizontal="center" vertical="center" wrapText="1"/>
      <protection hidden="1"/>
    </xf>
    <xf numFmtId="0" fontId="27" fillId="0" borderId="132" xfId="0" applyFont="1" applyFill="1" applyBorder="1" applyAlignment="1" applyProtection="1">
      <alignment horizontal="center" vertical="center" wrapText="1"/>
      <protection hidden="1"/>
    </xf>
    <xf numFmtId="0" fontId="27" fillId="0" borderId="133" xfId="0" applyFont="1" applyFill="1" applyBorder="1" applyAlignment="1" applyProtection="1">
      <alignment horizontal="center" vertical="center" wrapText="1"/>
      <protection hidden="1"/>
    </xf>
    <xf numFmtId="0" fontId="17" fillId="32" borderId="53" xfId="0" applyFont="1" applyFill="1" applyBorder="1" applyAlignment="1" applyProtection="1">
      <alignment horizontal="center" vertical="center"/>
      <protection hidden="1"/>
    </xf>
    <xf numFmtId="0" fontId="17" fillId="32" borderId="134" xfId="0" applyFont="1" applyFill="1" applyBorder="1" applyAlignment="1" applyProtection="1">
      <alignment horizontal="center" vertical="center"/>
      <protection hidden="1"/>
    </xf>
    <xf numFmtId="0" fontId="17" fillId="32" borderId="135" xfId="0" applyFont="1" applyFill="1" applyBorder="1" applyAlignment="1" applyProtection="1">
      <alignment horizontal="center" vertical="center"/>
      <protection hidden="1"/>
    </xf>
    <xf numFmtId="0" fontId="4" fillId="32" borderId="63" xfId="0" applyFont="1" applyFill="1" applyBorder="1" applyAlignment="1" applyProtection="1">
      <alignment horizontal="center" vertical="center"/>
      <protection hidden="1"/>
    </xf>
    <xf numFmtId="0" fontId="4" fillId="32" borderId="136" xfId="0" applyFont="1" applyFill="1" applyBorder="1" applyAlignment="1" applyProtection="1">
      <alignment horizontal="center" vertical="center"/>
      <protection hidden="1"/>
    </xf>
    <xf numFmtId="0" fontId="8" fillId="32" borderId="69" xfId="0" applyFont="1" applyFill="1" applyBorder="1" applyAlignment="1" applyProtection="1">
      <alignment horizontal="center" vertical="center"/>
      <protection hidden="1"/>
    </xf>
    <xf numFmtId="0" fontId="9" fillId="32" borderId="137" xfId="0" applyFont="1" applyFill="1" applyBorder="1" applyAlignment="1" applyProtection="1">
      <alignment horizontal="center" vertical="center"/>
      <protection hidden="1"/>
    </xf>
    <xf numFmtId="1" fontId="23" fillId="32" borderId="52" xfId="0" applyNumberFormat="1" applyFont="1" applyFill="1" applyBorder="1" applyAlignment="1" applyProtection="1">
      <alignment horizontal="center" vertical="center"/>
      <protection hidden="1"/>
    </xf>
    <xf numFmtId="1" fontId="23" fillId="32" borderId="134" xfId="0" applyNumberFormat="1" applyFont="1" applyFill="1" applyBorder="1" applyAlignment="1" applyProtection="1">
      <alignment horizontal="center" vertical="center"/>
      <protection hidden="1"/>
    </xf>
    <xf numFmtId="1" fontId="23" fillId="32" borderId="138" xfId="0" applyNumberFormat="1" applyFont="1" applyFill="1" applyBorder="1" applyAlignment="1" applyProtection="1">
      <alignment horizontal="center" vertical="center"/>
      <protection hidden="1"/>
    </xf>
    <xf numFmtId="0" fontId="26" fillId="32" borderId="139" xfId="0" applyFont="1" applyFill="1" applyBorder="1" applyAlignment="1" applyProtection="1">
      <alignment horizontal="left" vertical="center" wrapText="1" indent="1"/>
      <protection hidden="1"/>
    </xf>
    <xf numFmtId="0" fontId="26" fillId="32" borderId="138" xfId="0" applyFont="1" applyFill="1" applyBorder="1" applyAlignment="1" applyProtection="1">
      <alignment horizontal="left" vertical="center" wrapText="1" indent="1"/>
      <protection hidden="1"/>
    </xf>
    <xf numFmtId="0" fontId="17" fillId="32" borderId="52" xfId="0" applyFont="1" applyFill="1" applyBorder="1" applyAlignment="1" applyProtection="1">
      <alignment horizontal="center" vertical="center"/>
      <protection hidden="1"/>
    </xf>
    <xf numFmtId="0" fontId="17" fillId="32" borderId="140" xfId="0" applyFont="1" applyFill="1" applyBorder="1" applyAlignment="1" applyProtection="1">
      <alignment horizontal="center" vertical="center"/>
      <protection hidden="1"/>
    </xf>
    <xf numFmtId="0" fontId="23" fillId="0" borderId="22" xfId="0" applyFont="1" applyFill="1" applyBorder="1" applyAlignment="1" applyProtection="1">
      <alignment horizontal="left" vertical="center" wrapText="1" indent="1"/>
      <protection hidden="1"/>
    </xf>
    <xf numFmtId="0" fontId="23" fillId="0" borderId="94" xfId="0" applyFont="1" applyFill="1" applyBorder="1" applyAlignment="1" applyProtection="1">
      <alignment horizontal="left" vertical="center" wrapText="1" indent="1"/>
      <protection hidden="1"/>
    </xf>
    <xf numFmtId="0" fontId="0" fillId="0" borderId="129" xfId="0" applyBorder="1" applyAlignment="1" applyProtection="1">
      <alignment horizontal="right" vertical="center"/>
      <protection hidden="1"/>
    </xf>
    <xf numFmtId="0" fontId="26" fillId="0" borderId="99" xfId="0" applyFont="1" applyFill="1" applyBorder="1" applyAlignment="1" applyProtection="1">
      <alignment horizontal="center" vertical="center" wrapText="1"/>
      <protection hidden="1"/>
    </xf>
    <xf numFmtId="0" fontId="26" fillId="0" borderId="100" xfId="0" applyFont="1" applyFill="1" applyBorder="1" applyAlignment="1" applyProtection="1">
      <alignment horizontal="center" vertical="center" wrapText="1"/>
      <protection hidden="1"/>
    </xf>
    <xf numFmtId="0" fontId="26" fillId="0" borderId="109" xfId="0" applyFont="1" applyFill="1" applyBorder="1" applyAlignment="1" applyProtection="1">
      <alignment horizontal="center" vertical="center" wrapText="1"/>
      <protection hidden="1"/>
    </xf>
    <xf numFmtId="0" fontId="26" fillId="0" borderId="141" xfId="0" applyFont="1" applyFill="1" applyBorder="1" applyAlignment="1" applyProtection="1">
      <alignment horizontal="center" vertical="center" wrapText="1"/>
      <protection hidden="1"/>
    </xf>
    <xf numFmtId="0" fontId="26" fillId="0" borderId="120" xfId="0" applyFont="1" applyFill="1" applyBorder="1" applyAlignment="1" applyProtection="1">
      <alignment horizontal="center" vertical="center" wrapText="1"/>
      <protection hidden="1"/>
    </xf>
    <xf numFmtId="0" fontId="26" fillId="0" borderId="119" xfId="0" applyFont="1" applyFill="1" applyBorder="1" applyAlignment="1" applyProtection="1">
      <alignment horizontal="center" vertical="center" wrapText="1"/>
      <protection hidden="1"/>
    </xf>
    <xf numFmtId="0" fontId="3" fillId="32" borderId="112" xfId="0" applyFont="1" applyFill="1" applyBorder="1" applyAlignment="1" applyProtection="1">
      <alignment horizontal="center" vertical="center" wrapText="1"/>
      <protection hidden="1"/>
    </xf>
    <xf numFmtId="0" fontId="3" fillId="32" borderId="113" xfId="0" applyFont="1" applyFill="1" applyBorder="1" applyAlignment="1" applyProtection="1">
      <alignment horizontal="center" vertical="center" wrapText="1"/>
      <protection hidden="1"/>
    </xf>
    <xf numFmtId="0" fontId="21" fillId="32" borderId="113" xfId="0" applyFont="1" applyFill="1" applyBorder="1" applyAlignment="1" applyProtection="1">
      <alignment horizontal="center" vertical="center" wrapText="1"/>
      <protection hidden="1"/>
    </xf>
    <xf numFmtId="0" fontId="3" fillId="32" borderId="117" xfId="0" applyFont="1" applyFill="1" applyBorder="1" applyAlignment="1" applyProtection="1">
      <alignment horizontal="center" vertical="center" wrapText="1"/>
      <protection hidden="1"/>
    </xf>
    <xf numFmtId="0" fontId="0" fillId="32" borderId="100" xfId="0" applyFill="1" applyBorder="1" applyAlignment="1" applyProtection="1">
      <alignment horizontal="center" vertical="center" wrapText="1"/>
      <protection hidden="1"/>
    </xf>
    <xf numFmtId="0" fontId="0" fillId="32" borderId="21" xfId="0" applyFill="1" applyBorder="1" applyAlignment="1" applyProtection="1">
      <alignment horizontal="center" vertical="center" wrapText="1"/>
      <protection hidden="1"/>
    </xf>
    <xf numFmtId="0" fontId="0" fillId="32" borderId="0" xfId="0" applyFill="1" applyAlignment="1" applyProtection="1">
      <alignment horizontal="center" vertical="center" wrapText="1"/>
      <protection hidden="1"/>
    </xf>
    <xf numFmtId="0" fontId="2" fillId="32" borderId="91" xfId="0" applyFont="1" applyFill="1" applyBorder="1" applyAlignment="1" applyProtection="1">
      <alignment horizontal="center" vertical="center"/>
      <protection hidden="1"/>
    </xf>
    <xf numFmtId="0" fontId="20" fillId="0" borderId="61" xfId="0" applyFont="1" applyBorder="1" applyAlignment="1" applyProtection="1">
      <alignment horizontal="left" vertical="center"/>
      <protection hidden="1"/>
    </xf>
    <xf numFmtId="0" fontId="12" fillId="0" borderId="61" xfId="0" applyFont="1" applyBorder="1" applyAlignment="1" applyProtection="1">
      <alignment horizontal="left" vertical="center"/>
      <protection hidden="1"/>
    </xf>
    <xf numFmtId="0" fontId="17" fillId="32" borderId="131" xfId="0" applyFont="1" applyFill="1" applyBorder="1" applyAlignment="1" applyProtection="1">
      <alignment horizontal="center" vertical="center" wrapText="1"/>
      <protection hidden="1"/>
    </xf>
    <xf numFmtId="0" fontId="17" fillId="32" borderId="134" xfId="0" applyFont="1" applyFill="1" applyBorder="1" applyAlignment="1" applyProtection="1">
      <alignment horizontal="center" vertical="center" wrapText="1"/>
      <protection hidden="1"/>
    </xf>
    <xf numFmtId="0" fontId="20" fillId="32" borderId="87" xfId="0" applyFont="1" applyFill="1" applyBorder="1" applyAlignment="1" applyProtection="1">
      <alignment horizontal="left" vertical="center" wrapText="1"/>
      <protection hidden="1"/>
    </xf>
    <xf numFmtId="0" fontId="20" fillId="32" borderId="88" xfId="0" applyFont="1" applyFill="1" applyBorder="1" applyAlignment="1" applyProtection="1">
      <alignment horizontal="left" vertical="center" wrapText="1"/>
      <protection hidden="1"/>
    </xf>
    <xf numFmtId="0" fontId="20" fillId="32" borderId="89" xfId="0" applyFont="1" applyFill="1" applyBorder="1" applyAlignment="1" applyProtection="1">
      <alignment horizontal="left" vertical="center" wrapText="1"/>
      <protection hidden="1"/>
    </xf>
    <xf numFmtId="0" fontId="17" fillId="32" borderId="139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1 dzienne fizjoterapia mgr 200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C97"/>
  <sheetViews>
    <sheetView tabSelected="1" zoomScale="105" zoomScaleNormal="105" zoomScaleSheetLayoutView="90" zoomScalePageLayoutView="40" workbookViewId="0" topLeftCell="A1">
      <selection activeCell="C3" sqref="C3:AA3"/>
    </sheetView>
  </sheetViews>
  <sheetFormatPr defaultColWidth="9.25390625" defaultRowHeight="12.75"/>
  <cols>
    <col min="1" max="1" width="3.75390625" style="109" customWidth="1"/>
    <col min="2" max="2" width="53.375" style="110" customWidth="1"/>
    <col min="3" max="3" width="6.75390625" style="111" customWidth="1"/>
    <col min="4" max="4" width="6.75390625" style="112" customWidth="1"/>
    <col min="5" max="6" width="6.75390625" style="32" customWidth="1"/>
    <col min="7" max="8" width="4.75390625" style="32" customWidth="1"/>
    <col min="9" max="9" width="4.75390625" style="33" customWidth="1"/>
    <col min="10" max="11" width="4.75390625" style="32" customWidth="1"/>
    <col min="12" max="12" width="4.75390625" style="33" customWidth="1"/>
    <col min="13" max="14" width="4.75390625" style="32" customWidth="1"/>
    <col min="15" max="15" width="4.75390625" style="33" customWidth="1"/>
    <col min="16" max="17" width="4.75390625" style="32" customWidth="1"/>
    <col min="18" max="18" width="4.75390625" style="33" customWidth="1"/>
    <col min="19" max="20" width="4.75390625" style="32" customWidth="1"/>
    <col min="21" max="21" width="4.75390625" style="33" customWidth="1"/>
    <col min="22" max="23" width="4.75390625" style="32" customWidth="1"/>
    <col min="24" max="24" width="4.75390625" style="113" customWidth="1"/>
    <col min="25" max="25" width="12.00390625" style="113" customWidth="1"/>
    <col min="26" max="26" width="4.75390625" style="114" customWidth="1"/>
    <col min="27" max="27" width="4.75390625" style="115" customWidth="1"/>
    <col min="28" max="28" width="9.75390625" style="32" customWidth="1"/>
    <col min="29" max="29" width="4.375" style="32" customWidth="1"/>
    <col min="30" max="30" width="13.25390625" style="32" bestFit="1" customWidth="1"/>
    <col min="31" max="16384" width="9.25390625" style="32" customWidth="1"/>
  </cols>
  <sheetData>
    <row r="1" spans="6:27" ht="13.5" customHeight="1">
      <c r="F1" s="197" t="s">
        <v>112</v>
      </c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</row>
    <row r="2" spans="8:27" ht="13.5" customHeight="1"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</row>
    <row r="3" spans="3:27" ht="15.75" customHeight="1">
      <c r="C3" s="197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</row>
    <row r="4" spans="8:27" ht="15.75" customHeight="1"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</row>
    <row r="5" spans="2:27" ht="29.25" customHeight="1">
      <c r="B5" s="190" t="s">
        <v>87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</row>
    <row r="6" spans="1:27" ht="35.25" customHeight="1">
      <c r="A6" s="291" t="s">
        <v>86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</row>
    <row r="7" spans="1:27" ht="24.75" customHeight="1">
      <c r="A7" s="291" t="s">
        <v>28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</row>
    <row r="8" spans="1:27" ht="24.75" customHeight="1" thickBot="1">
      <c r="A8" s="291" t="s">
        <v>85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</row>
    <row r="9" spans="1:27" s="33" customFormat="1" ht="13.5" customHeight="1" thickTop="1">
      <c r="A9" s="333" t="s">
        <v>27</v>
      </c>
      <c r="B9" s="246" t="s">
        <v>97</v>
      </c>
      <c r="C9" s="336" t="s">
        <v>21</v>
      </c>
      <c r="D9" s="337"/>
      <c r="E9" s="337"/>
      <c r="F9" s="337"/>
      <c r="G9" s="249" t="s">
        <v>0</v>
      </c>
      <c r="H9" s="250"/>
      <c r="I9" s="250"/>
      <c r="J9" s="250"/>
      <c r="K9" s="250"/>
      <c r="L9" s="251"/>
      <c r="M9" s="300" t="s">
        <v>1</v>
      </c>
      <c r="N9" s="250"/>
      <c r="O9" s="250"/>
      <c r="P9" s="250"/>
      <c r="Q9" s="250"/>
      <c r="R9" s="301"/>
      <c r="S9" s="295" t="s">
        <v>2</v>
      </c>
      <c r="T9" s="295"/>
      <c r="U9" s="295"/>
      <c r="V9" s="295"/>
      <c r="W9" s="295"/>
      <c r="X9" s="296"/>
      <c r="Y9" s="215" t="s">
        <v>33</v>
      </c>
      <c r="Z9" s="238" t="s">
        <v>49</v>
      </c>
      <c r="AA9" s="239"/>
    </row>
    <row r="10" spans="1:27" s="33" customFormat="1" ht="12.75">
      <c r="A10" s="334"/>
      <c r="B10" s="247"/>
      <c r="C10" s="338"/>
      <c r="D10" s="339"/>
      <c r="E10" s="339"/>
      <c r="F10" s="339"/>
      <c r="G10" s="297" t="s">
        <v>30</v>
      </c>
      <c r="H10" s="259"/>
      <c r="I10" s="298"/>
      <c r="J10" s="258" t="s">
        <v>4</v>
      </c>
      <c r="K10" s="259"/>
      <c r="L10" s="260"/>
      <c r="M10" s="340" t="s">
        <v>5</v>
      </c>
      <c r="N10" s="259"/>
      <c r="O10" s="298"/>
      <c r="P10" s="258" t="s">
        <v>6</v>
      </c>
      <c r="Q10" s="259"/>
      <c r="R10" s="299"/>
      <c r="S10" s="259" t="s">
        <v>7</v>
      </c>
      <c r="T10" s="259"/>
      <c r="U10" s="298"/>
      <c r="V10" s="218" t="s">
        <v>8</v>
      </c>
      <c r="W10" s="219"/>
      <c r="X10" s="220"/>
      <c r="Y10" s="216"/>
      <c r="Z10" s="240"/>
      <c r="AA10" s="241"/>
    </row>
    <row r="11" spans="1:27" s="33" customFormat="1" ht="12.75" customHeight="1">
      <c r="A11" s="334"/>
      <c r="B11" s="247"/>
      <c r="C11" s="293" t="s">
        <v>25</v>
      </c>
      <c r="D11" s="294"/>
      <c r="E11" s="315" t="s">
        <v>24</v>
      </c>
      <c r="F11" s="313" t="s">
        <v>23</v>
      </c>
      <c r="G11" s="209" t="s">
        <v>47</v>
      </c>
      <c r="H11" s="252" t="s">
        <v>48</v>
      </c>
      <c r="I11" s="266" t="s">
        <v>22</v>
      </c>
      <c r="J11" s="279" t="s">
        <v>47</v>
      </c>
      <c r="K11" s="252" t="s">
        <v>48</v>
      </c>
      <c r="L11" s="244" t="s">
        <v>22</v>
      </c>
      <c r="M11" s="209" t="s">
        <v>47</v>
      </c>
      <c r="N11" s="252" t="s">
        <v>48</v>
      </c>
      <c r="O11" s="266" t="s">
        <v>22</v>
      </c>
      <c r="P11" s="279" t="s">
        <v>47</v>
      </c>
      <c r="Q11" s="252" t="s">
        <v>48</v>
      </c>
      <c r="R11" s="244" t="s">
        <v>22</v>
      </c>
      <c r="S11" s="209" t="s">
        <v>47</v>
      </c>
      <c r="T11" s="252" t="s">
        <v>48</v>
      </c>
      <c r="U11" s="266" t="s">
        <v>22</v>
      </c>
      <c r="V11" s="279" t="s">
        <v>47</v>
      </c>
      <c r="W11" s="252" t="s">
        <v>48</v>
      </c>
      <c r="X11" s="244" t="s">
        <v>22</v>
      </c>
      <c r="Y11" s="216"/>
      <c r="Z11" s="240"/>
      <c r="AA11" s="241"/>
    </row>
    <row r="12" spans="1:27" s="33" customFormat="1" ht="13.5" customHeight="1" thickBot="1">
      <c r="A12" s="335"/>
      <c r="B12" s="248"/>
      <c r="C12" s="34" t="s">
        <v>26</v>
      </c>
      <c r="D12" s="35" t="s">
        <v>22</v>
      </c>
      <c r="E12" s="316"/>
      <c r="F12" s="314"/>
      <c r="G12" s="210"/>
      <c r="H12" s="253"/>
      <c r="I12" s="267"/>
      <c r="J12" s="280"/>
      <c r="K12" s="253"/>
      <c r="L12" s="245"/>
      <c r="M12" s="210"/>
      <c r="N12" s="253"/>
      <c r="O12" s="267"/>
      <c r="P12" s="280"/>
      <c r="Q12" s="253"/>
      <c r="R12" s="245"/>
      <c r="S12" s="210"/>
      <c r="T12" s="253"/>
      <c r="U12" s="267"/>
      <c r="V12" s="280"/>
      <c r="W12" s="253"/>
      <c r="X12" s="245"/>
      <c r="Y12" s="217"/>
      <c r="Z12" s="242"/>
      <c r="AA12" s="243"/>
    </row>
    <row r="13" spans="1:27" s="36" customFormat="1" ht="19.5" customHeight="1" thickTop="1">
      <c r="A13" s="187" t="s">
        <v>89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9"/>
    </row>
    <row r="14" spans="1:27" s="37" customFormat="1" ht="15" customHeight="1">
      <c r="A14" s="203" t="s">
        <v>100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5"/>
    </row>
    <row r="15" spans="1:28" s="37" customFormat="1" ht="15.75">
      <c r="A15" s="1" t="s">
        <v>9</v>
      </c>
      <c r="B15" s="4" t="s">
        <v>77</v>
      </c>
      <c r="C15" s="38">
        <f aca="true" t="shared" si="0" ref="C15:C20">SUM(E15:F15)</f>
        <v>65</v>
      </c>
      <c r="D15" s="39">
        <f aca="true" t="shared" si="1" ref="D15:D20">SUM(I15,L15,O15,R15,U15,X15)</f>
        <v>5</v>
      </c>
      <c r="E15" s="40">
        <f aca="true" t="shared" si="2" ref="E15:F19">SUM(G15,J15,M15,P15,S15,V15)</f>
        <v>26</v>
      </c>
      <c r="F15" s="41">
        <f t="shared" si="2"/>
        <v>39</v>
      </c>
      <c r="G15" s="5">
        <v>26</v>
      </c>
      <c r="H15" s="5">
        <v>39</v>
      </c>
      <c r="I15" s="6">
        <v>5</v>
      </c>
      <c r="J15" s="7"/>
      <c r="K15" s="5"/>
      <c r="L15" s="8"/>
      <c r="M15" s="5"/>
      <c r="N15" s="5"/>
      <c r="O15" s="5"/>
      <c r="P15" s="7"/>
      <c r="Q15" s="5"/>
      <c r="R15" s="8"/>
      <c r="S15" s="5"/>
      <c r="T15" s="5"/>
      <c r="U15" s="5"/>
      <c r="V15" s="7"/>
      <c r="W15" s="5"/>
      <c r="X15" s="5"/>
      <c r="Y15" s="9" t="s">
        <v>41</v>
      </c>
      <c r="Z15" s="20" t="s">
        <v>31</v>
      </c>
      <c r="AA15" s="42">
        <f aca="true" t="shared" si="3" ref="AA15:AA20">MAX(IF(I15&gt;0,1,0),IF(L15&gt;0,2,0),IF(O15&gt;0,3,0),IF(R15&gt;0,4,0),IF(U15&gt;0,5,0),IF(X15&gt;0,6,0))</f>
        <v>1</v>
      </c>
      <c r="AB15" s="171" t="str">
        <f>CONCATENATE(Z15,AA15)</f>
        <v>E1</v>
      </c>
    </row>
    <row r="16" spans="1:28" s="37" customFormat="1" ht="15.75">
      <c r="A16" s="1" t="s">
        <v>10</v>
      </c>
      <c r="B16" s="4" t="s">
        <v>34</v>
      </c>
      <c r="C16" s="38">
        <f t="shared" si="0"/>
        <v>52</v>
      </c>
      <c r="D16" s="39">
        <f t="shared" si="1"/>
        <v>4</v>
      </c>
      <c r="E16" s="40">
        <f t="shared" si="2"/>
        <v>26</v>
      </c>
      <c r="F16" s="41">
        <f t="shared" si="2"/>
        <v>26</v>
      </c>
      <c r="G16" s="10"/>
      <c r="H16" s="10"/>
      <c r="I16" s="11"/>
      <c r="J16" s="12"/>
      <c r="K16" s="10"/>
      <c r="L16" s="13"/>
      <c r="M16" s="10">
        <v>26</v>
      </c>
      <c r="N16" s="10">
        <v>26</v>
      </c>
      <c r="O16" s="10">
        <v>4</v>
      </c>
      <c r="P16" s="12"/>
      <c r="Q16" s="10"/>
      <c r="R16" s="13"/>
      <c r="S16" s="10"/>
      <c r="T16" s="10"/>
      <c r="U16" s="10"/>
      <c r="V16" s="12"/>
      <c r="W16" s="10"/>
      <c r="X16" s="10"/>
      <c r="Y16" s="14" t="s">
        <v>41</v>
      </c>
      <c r="Z16" s="22"/>
      <c r="AA16" s="43">
        <f t="shared" si="3"/>
        <v>3</v>
      </c>
      <c r="AB16" s="171" t="str">
        <f aca="true" t="shared" si="4" ref="AB16:AB57">CONCATENATE(Z16,AA16)</f>
        <v>3</v>
      </c>
    </row>
    <row r="17" spans="1:28" s="37" customFormat="1" ht="15.75">
      <c r="A17" s="1" t="s">
        <v>11</v>
      </c>
      <c r="B17" s="4" t="s">
        <v>35</v>
      </c>
      <c r="C17" s="38">
        <f t="shared" si="0"/>
        <v>65</v>
      </c>
      <c r="D17" s="39">
        <f t="shared" si="1"/>
        <v>5</v>
      </c>
      <c r="E17" s="40">
        <f t="shared" si="2"/>
        <v>26</v>
      </c>
      <c r="F17" s="41">
        <f t="shared" si="2"/>
        <v>39</v>
      </c>
      <c r="G17" s="10"/>
      <c r="H17" s="10"/>
      <c r="I17" s="11"/>
      <c r="J17" s="12">
        <v>26</v>
      </c>
      <c r="K17" s="10">
        <v>39</v>
      </c>
      <c r="L17" s="13">
        <v>5</v>
      </c>
      <c r="M17" s="10"/>
      <c r="N17" s="10"/>
      <c r="O17" s="10"/>
      <c r="P17" s="12"/>
      <c r="Q17" s="10"/>
      <c r="R17" s="13"/>
      <c r="S17" s="10"/>
      <c r="T17" s="10"/>
      <c r="U17" s="10"/>
      <c r="V17" s="12"/>
      <c r="W17" s="10"/>
      <c r="X17" s="10"/>
      <c r="Y17" s="14" t="s">
        <v>41</v>
      </c>
      <c r="Z17" s="22" t="s">
        <v>31</v>
      </c>
      <c r="AA17" s="43">
        <f t="shared" si="3"/>
        <v>2</v>
      </c>
      <c r="AB17" s="171" t="str">
        <f t="shared" si="4"/>
        <v>E2</v>
      </c>
    </row>
    <row r="18" spans="1:28" s="37" customFormat="1" ht="15.75">
      <c r="A18" s="1" t="s">
        <v>12</v>
      </c>
      <c r="B18" s="4" t="s">
        <v>36</v>
      </c>
      <c r="C18" s="38">
        <f t="shared" si="0"/>
        <v>65</v>
      </c>
      <c r="D18" s="39">
        <f t="shared" si="1"/>
        <v>5</v>
      </c>
      <c r="E18" s="40">
        <f t="shared" si="2"/>
        <v>26</v>
      </c>
      <c r="F18" s="41">
        <f t="shared" si="2"/>
        <v>39</v>
      </c>
      <c r="G18" s="10"/>
      <c r="H18" s="10"/>
      <c r="I18" s="11"/>
      <c r="J18" s="12"/>
      <c r="K18" s="10"/>
      <c r="L18" s="13"/>
      <c r="M18" s="10">
        <v>26</v>
      </c>
      <c r="N18" s="10">
        <v>39</v>
      </c>
      <c r="O18" s="10">
        <v>5</v>
      </c>
      <c r="P18" s="12"/>
      <c r="Q18" s="10"/>
      <c r="R18" s="13"/>
      <c r="S18" s="10"/>
      <c r="T18" s="10"/>
      <c r="U18" s="10"/>
      <c r="V18" s="12"/>
      <c r="W18" s="10"/>
      <c r="X18" s="10"/>
      <c r="Y18" s="14" t="s">
        <v>41</v>
      </c>
      <c r="Z18" s="22" t="s">
        <v>31</v>
      </c>
      <c r="AA18" s="43">
        <f>MAX(IF(I18&gt;0,1,0),IF(L18&gt;0,2,0),IF(O18&gt;0,3,0),IF(R18&gt;0,4,0),IF(U18&gt;0,5,0),IF(X18&gt;0,6,0))</f>
        <v>3</v>
      </c>
      <c r="AB18" s="171" t="str">
        <f>CONCATENATE(Z18,AA18)</f>
        <v>E3</v>
      </c>
    </row>
    <row r="19" spans="1:28" s="37" customFormat="1" ht="15.75">
      <c r="A19" s="154" t="s">
        <v>13</v>
      </c>
      <c r="B19" s="4" t="s">
        <v>37</v>
      </c>
      <c r="C19" s="38">
        <f t="shared" si="0"/>
        <v>52</v>
      </c>
      <c r="D19" s="39">
        <f t="shared" si="1"/>
        <v>4</v>
      </c>
      <c r="E19" s="40">
        <f t="shared" si="2"/>
        <v>26</v>
      </c>
      <c r="F19" s="41">
        <f t="shared" si="2"/>
        <v>26</v>
      </c>
      <c r="G19" s="10"/>
      <c r="H19" s="10"/>
      <c r="I19" s="11"/>
      <c r="J19" s="12">
        <v>26</v>
      </c>
      <c r="K19" s="10">
        <v>26</v>
      </c>
      <c r="L19" s="13">
        <v>4</v>
      </c>
      <c r="M19" s="10"/>
      <c r="N19" s="10"/>
      <c r="O19" s="10"/>
      <c r="P19" s="12"/>
      <c r="Q19" s="10"/>
      <c r="R19" s="13"/>
      <c r="S19" s="10"/>
      <c r="T19" s="10"/>
      <c r="U19" s="10"/>
      <c r="V19" s="12"/>
      <c r="W19" s="10"/>
      <c r="X19" s="10"/>
      <c r="Y19" s="14" t="s">
        <v>41</v>
      </c>
      <c r="Z19" s="22" t="s">
        <v>31</v>
      </c>
      <c r="AA19" s="43">
        <f t="shared" si="3"/>
        <v>2</v>
      </c>
      <c r="AB19" s="171" t="str">
        <f t="shared" si="4"/>
        <v>E2</v>
      </c>
    </row>
    <row r="20" spans="1:28" s="37" customFormat="1" ht="16.5" thickBot="1">
      <c r="A20" s="147" t="s">
        <v>14</v>
      </c>
      <c r="B20" s="169" t="s">
        <v>60</v>
      </c>
      <c r="C20" s="135">
        <f t="shared" si="0"/>
        <v>39</v>
      </c>
      <c r="D20" s="124">
        <f t="shared" si="1"/>
        <v>3</v>
      </c>
      <c r="E20" s="46">
        <f>SUM(G20,J20,M20,P20,S20,V20)</f>
        <v>13</v>
      </c>
      <c r="F20" s="47">
        <f>SUM(H20,K20,N20,Q20,T20,W20)</f>
        <v>26</v>
      </c>
      <c r="G20" s="141"/>
      <c r="H20" s="141"/>
      <c r="I20" s="141"/>
      <c r="J20" s="142"/>
      <c r="K20" s="141"/>
      <c r="L20" s="143"/>
      <c r="M20" s="141">
        <v>13</v>
      </c>
      <c r="N20" s="141">
        <v>26</v>
      </c>
      <c r="O20" s="141">
        <v>3</v>
      </c>
      <c r="P20" s="142"/>
      <c r="Q20" s="141"/>
      <c r="R20" s="143"/>
      <c r="S20" s="141"/>
      <c r="T20" s="141"/>
      <c r="U20" s="144"/>
      <c r="V20" s="142"/>
      <c r="W20" s="141"/>
      <c r="X20" s="141"/>
      <c r="Y20" s="145" t="s">
        <v>41</v>
      </c>
      <c r="Z20" s="146" t="s">
        <v>31</v>
      </c>
      <c r="AA20" s="48">
        <f t="shared" si="3"/>
        <v>3</v>
      </c>
      <c r="AB20" s="171" t="str">
        <f>CONCATENATE(Z18,AA20)</f>
        <v>E3</v>
      </c>
    </row>
    <row r="21" spans="1:28" s="53" customFormat="1" ht="16.5" thickBot="1">
      <c r="A21" s="127"/>
      <c r="B21" s="121"/>
      <c r="C21" s="139">
        <f aca="true" t="shared" si="5" ref="C21:X21">SUM(C15:C20)</f>
        <v>338</v>
      </c>
      <c r="D21" s="140">
        <f t="shared" si="5"/>
        <v>26</v>
      </c>
      <c r="E21" s="128">
        <f t="shared" si="5"/>
        <v>143</v>
      </c>
      <c r="F21" s="129">
        <f t="shared" si="5"/>
        <v>195</v>
      </c>
      <c r="G21" s="130">
        <f t="shared" si="5"/>
        <v>26</v>
      </c>
      <c r="H21" s="130">
        <f t="shared" si="5"/>
        <v>39</v>
      </c>
      <c r="I21" s="130">
        <f t="shared" si="5"/>
        <v>5</v>
      </c>
      <c r="J21" s="131">
        <f t="shared" si="5"/>
        <v>52</v>
      </c>
      <c r="K21" s="130">
        <f t="shared" si="5"/>
        <v>65</v>
      </c>
      <c r="L21" s="132">
        <f t="shared" si="5"/>
        <v>9</v>
      </c>
      <c r="M21" s="130">
        <f t="shared" si="5"/>
        <v>65</v>
      </c>
      <c r="N21" s="130">
        <f t="shared" si="5"/>
        <v>91</v>
      </c>
      <c r="O21" s="130">
        <f t="shared" si="5"/>
        <v>12</v>
      </c>
      <c r="P21" s="131">
        <f t="shared" si="5"/>
        <v>0</v>
      </c>
      <c r="Q21" s="130">
        <f t="shared" si="5"/>
        <v>0</v>
      </c>
      <c r="R21" s="132">
        <f t="shared" si="5"/>
        <v>0</v>
      </c>
      <c r="S21" s="130">
        <f t="shared" si="5"/>
        <v>0</v>
      </c>
      <c r="T21" s="130">
        <f t="shared" si="5"/>
        <v>0</v>
      </c>
      <c r="U21" s="130">
        <f t="shared" si="5"/>
        <v>0</v>
      </c>
      <c r="V21" s="131">
        <f t="shared" si="5"/>
        <v>0</v>
      </c>
      <c r="W21" s="130">
        <f t="shared" si="5"/>
        <v>0</v>
      </c>
      <c r="X21" s="130">
        <f t="shared" si="5"/>
        <v>0</v>
      </c>
      <c r="Y21" s="133"/>
      <c r="Z21" s="134"/>
      <c r="AA21" s="48"/>
      <c r="AB21" s="171">
        <f t="shared" si="4"/>
      </c>
    </row>
    <row r="22" spans="1:28" s="37" customFormat="1" ht="15.75">
      <c r="A22" s="261" t="s">
        <v>90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3"/>
      <c r="AB22" s="171">
        <f t="shared" si="4"/>
      </c>
    </row>
    <row r="23" spans="1:28" s="37" customFormat="1" ht="15.75">
      <c r="A23" s="1" t="s">
        <v>9</v>
      </c>
      <c r="B23" s="122" t="s">
        <v>38</v>
      </c>
      <c r="C23" s="38">
        <f aca="true" t="shared" si="6" ref="C23:C33">SUM(E23:F23)</f>
        <v>52</v>
      </c>
      <c r="D23" s="39">
        <f aca="true" t="shared" si="7" ref="D23:D33">SUM(I23,L23,O23,R23,U23,X23)</f>
        <v>4</v>
      </c>
      <c r="E23" s="40">
        <f aca="true" t="shared" si="8" ref="E23:E33">SUM(G23,J23,M23,P23,S23,V23)</f>
        <v>26</v>
      </c>
      <c r="F23" s="41">
        <f aca="true" t="shared" si="9" ref="F23:F33">SUM(H23,K23,N23,Q23,T23,W23)</f>
        <v>26</v>
      </c>
      <c r="G23" s="116"/>
      <c r="H23" s="117"/>
      <c r="I23" s="117"/>
      <c r="J23" s="118"/>
      <c r="K23" s="117"/>
      <c r="L23" s="117"/>
      <c r="M23" s="119"/>
      <c r="N23" s="117"/>
      <c r="O23" s="117"/>
      <c r="P23" s="118"/>
      <c r="Q23" s="117"/>
      <c r="R23" s="120"/>
      <c r="S23" s="117">
        <v>26</v>
      </c>
      <c r="T23" s="117">
        <v>26</v>
      </c>
      <c r="U23" s="117">
        <v>4</v>
      </c>
      <c r="V23" s="118"/>
      <c r="W23" s="117"/>
      <c r="X23" s="117"/>
      <c r="Y23" s="19" t="s">
        <v>41</v>
      </c>
      <c r="Z23" s="20"/>
      <c r="AA23" s="42">
        <f aca="true" t="shared" si="10" ref="AA23:AA33">MAX(IF(I23&gt;0,1,0),IF(L23&gt;0,2,0),IF(O23&gt;0,3,0),IF(R23&gt;0,4,0),IF(U23&gt;0,5,0),IF(X23&gt;0,6,0))</f>
        <v>5</v>
      </c>
      <c r="AB23" s="171" t="str">
        <f t="shared" si="4"/>
        <v>5</v>
      </c>
    </row>
    <row r="24" spans="1:28" s="37" customFormat="1" ht="15.75">
      <c r="A24" s="1" t="s">
        <v>10</v>
      </c>
      <c r="B24" s="122" t="s">
        <v>72</v>
      </c>
      <c r="C24" s="38">
        <f t="shared" si="6"/>
        <v>26</v>
      </c>
      <c r="D24" s="39">
        <f t="shared" si="7"/>
        <v>2</v>
      </c>
      <c r="E24" s="40">
        <f t="shared" si="8"/>
        <v>26</v>
      </c>
      <c r="F24" s="41">
        <f t="shared" si="9"/>
        <v>0</v>
      </c>
      <c r="G24" s="116"/>
      <c r="H24" s="117"/>
      <c r="I24" s="117"/>
      <c r="J24" s="118"/>
      <c r="K24" s="117"/>
      <c r="L24" s="117"/>
      <c r="M24" s="119"/>
      <c r="N24" s="117"/>
      <c r="O24" s="117"/>
      <c r="P24" s="118"/>
      <c r="Q24" s="117"/>
      <c r="R24" s="120"/>
      <c r="S24" s="117"/>
      <c r="T24" s="117"/>
      <c r="U24" s="117"/>
      <c r="V24" s="118">
        <v>26</v>
      </c>
      <c r="W24" s="117"/>
      <c r="X24" s="117">
        <v>2</v>
      </c>
      <c r="Y24" s="21" t="s">
        <v>41</v>
      </c>
      <c r="Z24" s="22"/>
      <c r="AA24" s="43">
        <f t="shared" si="10"/>
        <v>6</v>
      </c>
      <c r="AB24" s="171" t="str">
        <f t="shared" si="4"/>
        <v>6</v>
      </c>
    </row>
    <row r="25" spans="1:28" s="37" customFormat="1" ht="15.75">
      <c r="A25" s="1" t="s">
        <v>11</v>
      </c>
      <c r="B25" s="122" t="s">
        <v>73</v>
      </c>
      <c r="C25" s="38">
        <f t="shared" si="6"/>
        <v>52</v>
      </c>
      <c r="D25" s="39">
        <f t="shared" si="7"/>
        <v>4</v>
      </c>
      <c r="E25" s="40">
        <f t="shared" si="8"/>
        <v>26</v>
      </c>
      <c r="F25" s="41">
        <f t="shared" si="9"/>
        <v>26</v>
      </c>
      <c r="G25" s="116"/>
      <c r="H25" s="117"/>
      <c r="I25" s="117"/>
      <c r="J25" s="118"/>
      <c r="K25" s="117"/>
      <c r="L25" s="117"/>
      <c r="M25" s="119"/>
      <c r="N25" s="117"/>
      <c r="O25" s="117"/>
      <c r="P25" s="118">
        <v>26</v>
      </c>
      <c r="Q25" s="117">
        <v>26</v>
      </c>
      <c r="R25" s="120">
        <v>4</v>
      </c>
      <c r="S25" s="117"/>
      <c r="T25" s="117"/>
      <c r="U25" s="117"/>
      <c r="V25" s="118"/>
      <c r="W25" s="117"/>
      <c r="X25" s="117"/>
      <c r="Y25" s="21" t="s">
        <v>41</v>
      </c>
      <c r="Z25" s="22"/>
      <c r="AA25" s="43">
        <f t="shared" si="10"/>
        <v>4</v>
      </c>
      <c r="AB25" s="171" t="str">
        <f t="shared" si="4"/>
        <v>4</v>
      </c>
    </row>
    <row r="26" spans="1:28" s="37" customFormat="1" ht="15.75">
      <c r="A26" s="1" t="s">
        <v>12</v>
      </c>
      <c r="B26" s="122" t="s">
        <v>39</v>
      </c>
      <c r="C26" s="38">
        <f t="shared" si="6"/>
        <v>52</v>
      </c>
      <c r="D26" s="39">
        <f t="shared" si="7"/>
        <v>4</v>
      </c>
      <c r="E26" s="40">
        <f t="shared" si="8"/>
        <v>26</v>
      </c>
      <c r="F26" s="41">
        <f t="shared" si="9"/>
        <v>26</v>
      </c>
      <c r="G26" s="116"/>
      <c r="H26" s="117"/>
      <c r="I26" s="117"/>
      <c r="J26" s="118"/>
      <c r="K26" s="117"/>
      <c r="L26" s="117"/>
      <c r="M26" s="119"/>
      <c r="N26" s="117"/>
      <c r="O26" s="117"/>
      <c r="P26" s="118"/>
      <c r="Q26" s="117"/>
      <c r="R26" s="120"/>
      <c r="S26" s="117">
        <v>26</v>
      </c>
      <c r="T26" s="117">
        <v>26</v>
      </c>
      <c r="U26" s="117">
        <v>4</v>
      </c>
      <c r="V26" s="118"/>
      <c r="W26" s="117"/>
      <c r="X26" s="117"/>
      <c r="Y26" s="21" t="s">
        <v>41</v>
      </c>
      <c r="Z26" s="22" t="s">
        <v>31</v>
      </c>
      <c r="AA26" s="43">
        <f t="shared" si="10"/>
        <v>5</v>
      </c>
      <c r="AB26" s="171" t="str">
        <f t="shared" si="4"/>
        <v>E5</v>
      </c>
    </row>
    <row r="27" spans="1:28" s="37" customFormat="1" ht="15.75">
      <c r="A27" s="1" t="s">
        <v>13</v>
      </c>
      <c r="B27" s="122" t="s">
        <v>84</v>
      </c>
      <c r="C27" s="38">
        <f t="shared" si="6"/>
        <v>52</v>
      </c>
      <c r="D27" s="39">
        <f t="shared" si="7"/>
        <v>4</v>
      </c>
      <c r="E27" s="40">
        <f t="shared" si="8"/>
        <v>26</v>
      </c>
      <c r="F27" s="41">
        <f t="shared" si="9"/>
        <v>26</v>
      </c>
      <c r="G27" s="116"/>
      <c r="H27" s="117"/>
      <c r="I27" s="117"/>
      <c r="J27" s="118"/>
      <c r="K27" s="117"/>
      <c r="L27" s="117"/>
      <c r="M27" s="119"/>
      <c r="N27" s="117"/>
      <c r="O27" s="117"/>
      <c r="P27" s="118"/>
      <c r="Q27" s="117"/>
      <c r="R27" s="120"/>
      <c r="S27" s="117"/>
      <c r="T27" s="117"/>
      <c r="U27" s="117"/>
      <c r="V27" s="118">
        <v>26</v>
      </c>
      <c r="W27" s="117">
        <v>26</v>
      </c>
      <c r="X27" s="117">
        <v>4</v>
      </c>
      <c r="Y27" s="21" t="s">
        <v>41</v>
      </c>
      <c r="Z27" s="22" t="s">
        <v>31</v>
      </c>
      <c r="AA27" s="43">
        <f t="shared" si="10"/>
        <v>6</v>
      </c>
      <c r="AB27" s="171" t="str">
        <f t="shared" si="4"/>
        <v>E6</v>
      </c>
    </row>
    <row r="28" spans="1:28" s="37" customFormat="1" ht="16.5" thickBot="1">
      <c r="A28" s="1" t="s">
        <v>14</v>
      </c>
      <c r="B28" s="122" t="s">
        <v>40</v>
      </c>
      <c r="C28" s="38">
        <f t="shared" si="6"/>
        <v>52</v>
      </c>
      <c r="D28" s="39">
        <f t="shared" si="7"/>
        <v>4</v>
      </c>
      <c r="E28" s="40">
        <f t="shared" si="8"/>
        <v>26</v>
      </c>
      <c r="F28" s="41">
        <f t="shared" si="9"/>
        <v>26</v>
      </c>
      <c r="G28" s="116">
        <v>26</v>
      </c>
      <c r="H28" s="117">
        <v>26</v>
      </c>
      <c r="I28" s="117">
        <v>4</v>
      </c>
      <c r="J28" s="118"/>
      <c r="K28" s="117"/>
      <c r="L28" s="117"/>
      <c r="M28" s="119"/>
      <c r="N28" s="117"/>
      <c r="O28" s="117"/>
      <c r="P28" s="118"/>
      <c r="Q28" s="117"/>
      <c r="R28" s="120"/>
      <c r="S28" s="117"/>
      <c r="T28" s="117"/>
      <c r="U28" s="117"/>
      <c r="V28" s="118"/>
      <c r="W28" s="117"/>
      <c r="X28" s="117"/>
      <c r="Y28" s="21" t="s">
        <v>41</v>
      </c>
      <c r="Z28" s="22" t="s">
        <v>31</v>
      </c>
      <c r="AA28" s="43">
        <f t="shared" si="10"/>
        <v>1</v>
      </c>
      <c r="AB28" s="171" t="str">
        <f t="shared" si="4"/>
        <v>E1</v>
      </c>
    </row>
    <row r="29" spans="1:29" s="37" customFormat="1" ht="16.5" thickBot="1">
      <c r="A29" s="1" t="s">
        <v>15</v>
      </c>
      <c r="B29" s="122" t="s">
        <v>74</v>
      </c>
      <c r="C29" s="38">
        <f t="shared" si="6"/>
        <v>52</v>
      </c>
      <c r="D29" s="39">
        <f t="shared" si="7"/>
        <v>4</v>
      </c>
      <c r="E29" s="40">
        <f t="shared" si="8"/>
        <v>26</v>
      </c>
      <c r="F29" s="41">
        <f t="shared" si="9"/>
        <v>26</v>
      </c>
      <c r="G29" s="116"/>
      <c r="H29" s="117"/>
      <c r="I29" s="117"/>
      <c r="J29" s="118"/>
      <c r="K29" s="117"/>
      <c r="L29" s="117"/>
      <c r="M29" s="119"/>
      <c r="N29" s="117"/>
      <c r="O29" s="117"/>
      <c r="P29" s="118"/>
      <c r="Q29" s="117"/>
      <c r="R29" s="120"/>
      <c r="S29" s="117">
        <v>26</v>
      </c>
      <c r="T29" s="117">
        <v>26</v>
      </c>
      <c r="U29" s="117">
        <v>4</v>
      </c>
      <c r="V29" s="118"/>
      <c r="W29" s="117"/>
      <c r="X29" s="117"/>
      <c r="Y29" s="21" t="s">
        <v>41</v>
      </c>
      <c r="Z29" s="22" t="s">
        <v>31</v>
      </c>
      <c r="AA29" s="43">
        <f t="shared" si="10"/>
        <v>5</v>
      </c>
      <c r="AB29" s="171" t="str">
        <f t="shared" si="4"/>
        <v>E5</v>
      </c>
      <c r="AC29" s="138"/>
    </row>
    <row r="30" spans="1:28" s="37" customFormat="1" ht="15.75">
      <c r="A30" s="1" t="s">
        <v>16</v>
      </c>
      <c r="B30" s="122" t="s">
        <v>83</v>
      </c>
      <c r="C30" s="38">
        <f t="shared" si="6"/>
        <v>26</v>
      </c>
      <c r="D30" s="39">
        <f t="shared" si="7"/>
        <v>2</v>
      </c>
      <c r="E30" s="40">
        <f t="shared" si="8"/>
        <v>0</v>
      </c>
      <c r="F30" s="41">
        <f t="shared" si="9"/>
        <v>26</v>
      </c>
      <c r="G30" s="116"/>
      <c r="H30" s="117"/>
      <c r="I30" s="117"/>
      <c r="J30" s="118"/>
      <c r="K30" s="117"/>
      <c r="L30" s="117"/>
      <c r="M30" s="119"/>
      <c r="N30" s="117"/>
      <c r="O30" s="117"/>
      <c r="P30" s="118"/>
      <c r="Q30" s="117"/>
      <c r="R30" s="120"/>
      <c r="S30" s="117"/>
      <c r="T30" s="117"/>
      <c r="U30" s="117"/>
      <c r="V30" s="118"/>
      <c r="W30" s="117">
        <v>26</v>
      </c>
      <c r="X30" s="117">
        <v>2</v>
      </c>
      <c r="Y30" s="21" t="s">
        <v>41</v>
      </c>
      <c r="Z30" s="22" t="s">
        <v>31</v>
      </c>
      <c r="AA30" s="43">
        <f t="shared" si="10"/>
        <v>6</v>
      </c>
      <c r="AB30" s="171" t="str">
        <f t="shared" si="4"/>
        <v>E6</v>
      </c>
    </row>
    <row r="31" spans="1:28" s="37" customFormat="1" ht="15.75">
      <c r="A31" s="1" t="s">
        <v>17</v>
      </c>
      <c r="B31" s="122" t="s">
        <v>81</v>
      </c>
      <c r="C31" s="38">
        <f t="shared" si="6"/>
        <v>52</v>
      </c>
      <c r="D31" s="39">
        <f t="shared" si="7"/>
        <v>4</v>
      </c>
      <c r="E31" s="40">
        <f>SUM(G31,J31,M31,P31,S31,V31)</f>
        <v>26</v>
      </c>
      <c r="F31" s="41">
        <f t="shared" si="9"/>
        <v>26</v>
      </c>
      <c r="G31" s="116">
        <v>26</v>
      </c>
      <c r="H31" s="117">
        <v>26</v>
      </c>
      <c r="I31" s="117">
        <v>4</v>
      </c>
      <c r="J31" s="118"/>
      <c r="K31" s="117"/>
      <c r="L31" s="117"/>
      <c r="M31" s="119"/>
      <c r="N31" s="117"/>
      <c r="O31" s="117"/>
      <c r="P31" s="118"/>
      <c r="Q31" s="117"/>
      <c r="R31" s="120"/>
      <c r="S31" s="117"/>
      <c r="T31" s="117"/>
      <c r="U31" s="117"/>
      <c r="V31" s="118"/>
      <c r="W31" s="117"/>
      <c r="X31" s="117"/>
      <c r="Y31" s="21" t="s">
        <v>41</v>
      </c>
      <c r="Z31" s="22" t="s">
        <v>31</v>
      </c>
      <c r="AA31" s="43">
        <f t="shared" si="10"/>
        <v>1</v>
      </c>
      <c r="AB31" s="171" t="str">
        <f t="shared" si="4"/>
        <v>E1</v>
      </c>
    </row>
    <row r="32" spans="1:28" s="37" customFormat="1" ht="15.75">
      <c r="A32" s="1" t="s">
        <v>18</v>
      </c>
      <c r="B32" s="136" t="s">
        <v>66</v>
      </c>
      <c r="C32" s="123">
        <f>SUM(E32+F32)</f>
        <v>26</v>
      </c>
      <c r="D32" s="124">
        <f>+SUM(I32+L32+O32+R32+U32+X32)</f>
        <v>2</v>
      </c>
      <c r="E32" s="125">
        <f>SUM(G32+J32+M32+P32+S32+V32)</f>
        <v>13</v>
      </c>
      <c r="F32" s="126">
        <f>SUM(H32+K32+N32+Q32+T32+W32)</f>
        <v>13</v>
      </c>
      <c r="G32" s="116"/>
      <c r="H32" s="117"/>
      <c r="I32" s="117"/>
      <c r="J32" s="118"/>
      <c r="K32" s="117"/>
      <c r="L32" s="117"/>
      <c r="M32" s="119">
        <v>13</v>
      </c>
      <c r="N32" s="117">
        <v>13</v>
      </c>
      <c r="O32" s="117">
        <v>2</v>
      </c>
      <c r="P32" s="118"/>
      <c r="Q32" s="117"/>
      <c r="R32" s="120"/>
      <c r="S32" s="117"/>
      <c r="T32" s="117"/>
      <c r="U32" s="117"/>
      <c r="V32" s="118"/>
      <c r="W32" s="117"/>
      <c r="X32" s="117"/>
      <c r="Y32" s="21" t="s">
        <v>41</v>
      </c>
      <c r="Z32" s="22"/>
      <c r="AA32" s="43">
        <v>3</v>
      </c>
      <c r="AB32" s="171" t="str">
        <f t="shared" si="4"/>
        <v>3</v>
      </c>
    </row>
    <row r="33" spans="1:28" s="37" customFormat="1" ht="16.5" thickBot="1">
      <c r="A33" s="159" t="s">
        <v>61</v>
      </c>
      <c r="B33" s="170" t="s">
        <v>80</v>
      </c>
      <c r="C33" s="44">
        <f t="shared" si="6"/>
        <v>26</v>
      </c>
      <c r="D33" s="45">
        <f t="shared" si="7"/>
        <v>2</v>
      </c>
      <c r="E33" s="46">
        <f t="shared" si="8"/>
        <v>0</v>
      </c>
      <c r="F33" s="47">
        <f t="shared" si="9"/>
        <v>26</v>
      </c>
      <c r="G33" s="116"/>
      <c r="H33" s="117"/>
      <c r="I33" s="117"/>
      <c r="J33" s="118"/>
      <c r="K33" s="117"/>
      <c r="L33" s="117"/>
      <c r="M33" s="119"/>
      <c r="N33" s="117"/>
      <c r="O33" s="117"/>
      <c r="P33" s="118"/>
      <c r="Q33" s="117"/>
      <c r="R33" s="120"/>
      <c r="S33" s="117"/>
      <c r="T33" s="117"/>
      <c r="U33" s="117"/>
      <c r="V33" s="118"/>
      <c r="W33" s="117">
        <v>26</v>
      </c>
      <c r="X33" s="117">
        <v>2</v>
      </c>
      <c r="Y33" s="21" t="s">
        <v>41</v>
      </c>
      <c r="Z33" s="22"/>
      <c r="AA33" s="48">
        <f t="shared" si="10"/>
        <v>6</v>
      </c>
      <c r="AB33" s="171" t="str">
        <f t="shared" si="4"/>
        <v>6</v>
      </c>
    </row>
    <row r="34" spans="1:28" s="37" customFormat="1" ht="16.5" thickBot="1">
      <c r="A34" s="158"/>
      <c r="B34" s="121"/>
      <c r="C34" s="55">
        <f aca="true" t="shared" si="11" ref="C34:X34">SUM(C23:C33)</f>
        <v>468</v>
      </c>
      <c r="D34" s="56">
        <f t="shared" si="11"/>
        <v>36</v>
      </c>
      <c r="E34" s="57">
        <f t="shared" si="11"/>
        <v>221</v>
      </c>
      <c r="F34" s="58">
        <f t="shared" si="11"/>
        <v>247</v>
      </c>
      <c r="G34" s="59">
        <f t="shared" si="11"/>
        <v>52</v>
      </c>
      <c r="H34" s="60">
        <f t="shared" si="11"/>
        <v>52</v>
      </c>
      <c r="I34" s="60">
        <f t="shared" si="11"/>
        <v>8</v>
      </c>
      <c r="J34" s="61">
        <f t="shared" si="11"/>
        <v>0</v>
      </c>
      <c r="K34" s="60">
        <f t="shared" si="11"/>
        <v>0</v>
      </c>
      <c r="L34" s="60">
        <f t="shared" si="11"/>
        <v>0</v>
      </c>
      <c r="M34" s="62">
        <f t="shared" si="11"/>
        <v>13</v>
      </c>
      <c r="N34" s="63">
        <f t="shared" si="11"/>
        <v>13</v>
      </c>
      <c r="O34" s="64">
        <f t="shared" si="11"/>
        <v>2</v>
      </c>
      <c r="P34" s="61">
        <f t="shared" si="11"/>
        <v>26</v>
      </c>
      <c r="Q34" s="60">
        <f t="shared" si="11"/>
        <v>26</v>
      </c>
      <c r="R34" s="60">
        <f t="shared" si="11"/>
        <v>4</v>
      </c>
      <c r="S34" s="62">
        <f t="shared" si="11"/>
        <v>78</v>
      </c>
      <c r="T34" s="63">
        <f t="shared" si="11"/>
        <v>78</v>
      </c>
      <c r="U34" s="64">
        <f t="shared" si="11"/>
        <v>12</v>
      </c>
      <c r="V34" s="61">
        <f t="shared" si="11"/>
        <v>52</v>
      </c>
      <c r="W34" s="60">
        <f t="shared" si="11"/>
        <v>78</v>
      </c>
      <c r="X34" s="60">
        <f t="shared" si="11"/>
        <v>10</v>
      </c>
      <c r="Y34" s="65"/>
      <c r="Z34" s="51"/>
      <c r="AA34" s="52"/>
      <c r="AB34" s="171">
        <f t="shared" si="4"/>
      </c>
    </row>
    <row r="35" spans="1:28" s="37" customFormat="1" ht="15.75">
      <c r="A35" s="268" t="s">
        <v>91</v>
      </c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70"/>
      <c r="AB35" s="171">
        <f t="shared" si="4"/>
      </c>
    </row>
    <row r="36" spans="1:28" s="37" customFormat="1" ht="15.75">
      <c r="A36" s="1" t="s">
        <v>9</v>
      </c>
      <c r="B36" s="4" t="s">
        <v>32</v>
      </c>
      <c r="C36" s="38">
        <f aca="true" t="shared" si="12" ref="C36:C42">SUM(E36:F36)</f>
        <v>104</v>
      </c>
      <c r="D36" s="39">
        <f aca="true" t="shared" si="13" ref="D36:D43">SUM(I36,L36,O36,R36,U36,X36)</f>
        <v>8</v>
      </c>
      <c r="E36" s="40">
        <f aca="true" t="shared" si="14" ref="E36:F42">SUM(G36,J36,M36,P36,S36,V36)</f>
        <v>0</v>
      </c>
      <c r="F36" s="41">
        <f>SUM(H36,K36,N36,Q36,T36,W36)</f>
        <v>104</v>
      </c>
      <c r="G36" s="116"/>
      <c r="H36" s="117">
        <v>26</v>
      </c>
      <c r="I36" s="117">
        <v>2</v>
      </c>
      <c r="J36" s="118"/>
      <c r="K36" s="117">
        <v>26</v>
      </c>
      <c r="L36" s="117">
        <v>2</v>
      </c>
      <c r="M36" s="119"/>
      <c r="N36" s="117">
        <v>26</v>
      </c>
      <c r="O36" s="117">
        <v>2</v>
      </c>
      <c r="P36" s="118"/>
      <c r="Q36" s="117">
        <v>26</v>
      </c>
      <c r="R36" s="120">
        <v>2</v>
      </c>
      <c r="S36" s="117"/>
      <c r="T36" s="117"/>
      <c r="U36" s="117"/>
      <c r="V36" s="118"/>
      <c r="W36" s="117"/>
      <c r="X36" s="117"/>
      <c r="Y36" s="19" t="s">
        <v>41</v>
      </c>
      <c r="Z36" s="2"/>
      <c r="AA36" s="42">
        <f aca="true" t="shared" si="15" ref="AA36:AA42">MAX(IF(I36&gt;0,1,0),IF(L36&gt;0,2,0),IF(O36&gt;0,3,0),IF(R36&gt;0,4,0),IF(U36&gt;0,5,0),IF(X36&gt;0,6,0))</f>
        <v>4</v>
      </c>
      <c r="AB36" s="171" t="str">
        <f t="shared" si="4"/>
        <v>4</v>
      </c>
    </row>
    <row r="37" spans="1:28" s="37" customFormat="1" ht="15.75">
      <c r="A37" s="1" t="s">
        <v>10</v>
      </c>
      <c r="B37" s="122" t="s">
        <v>88</v>
      </c>
      <c r="C37" s="38">
        <f t="shared" si="12"/>
        <v>26</v>
      </c>
      <c r="D37" s="39">
        <f t="shared" si="13"/>
        <v>2</v>
      </c>
      <c r="E37" s="40">
        <f t="shared" si="14"/>
        <v>0</v>
      </c>
      <c r="F37" s="41">
        <f t="shared" si="14"/>
        <v>26</v>
      </c>
      <c r="G37" s="116"/>
      <c r="H37" s="117">
        <v>26</v>
      </c>
      <c r="I37" s="117">
        <v>2</v>
      </c>
      <c r="J37" s="118"/>
      <c r="K37" s="117"/>
      <c r="L37" s="117"/>
      <c r="M37" s="119"/>
      <c r="N37" s="117"/>
      <c r="O37" s="117"/>
      <c r="P37" s="118"/>
      <c r="Q37" s="117"/>
      <c r="R37" s="120"/>
      <c r="S37" s="117"/>
      <c r="T37" s="117"/>
      <c r="U37" s="117"/>
      <c r="V37" s="118"/>
      <c r="W37" s="117"/>
      <c r="X37" s="117"/>
      <c r="Y37" s="21" t="s">
        <v>41</v>
      </c>
      <c r="Z37" s="3"/>
      <c r="AA37" s="43">
        <f t="shared" si="15"/>
        <v>1</v>
      </c>
      <c r="AB37" s="171" t="str">
        <f t="shared" si="4"/>
        <v>1</v>
      </c>
    </row>
    <row r="38" spans="1:28" s="37" customFormat="1" ht="15.75">
      <c r="A38" s="1" t="s">
        <v>11</v>
      </c>
      <c r="B38" s="4" t="s">
        <v>105</v>
      </c>
      <c r="C38" s="38">
        <f>SUM(E38:F38)</f>
        <v>52</v>
      </c>
      <c r="D38" s="39">
        <f>SUM(I38,L38,O38,R38,U38,X38)</f>
        <v>4</v>
      </c>
      <c r="E38" s="40">
        <f>SUM(G38,J38,M38,P38,S38,V38)</f>
        <v>26</v>
      </c>
      <c r="F38" s="41">
        <f>SUM(H38,K38,N38,Q38,T38,W38)</f>
        <v>26</v>
      </c>
      <c r="G38" s="12">
        <v>26</v>
      </c>
      <c r="H38" s="10">
        <v>26</v>
      </c>
      <c r="I38" s="13">
        <v>4</v>
      </c>
      <c r="J38" s="12"/>
      <c r="K38" s="10"/>
      <c r="L38" s="13"/>
      <c r="M38" s="10"/>
      <c r="N38" s="10"/>
      <c r="O38" s="10"/>
      <c r="P38" s="12"/>
      <c r="Q38" s="10"/>
      <c r="R38" s="13"/>
      <c r="S38" s="10"/>
      <c r="T38" s="10"/>
      <c r="U38" s="10"/>
      <c r="V38" s="12"/>
      <c r="W38" s="10"/>
      <c r="X38" s="10"/>
      <c r="Y38" s="14" t="s">
        <v>41</v>
      </c>
      <c r="Z38" s="22"/>
      <c r="AA38" s="43">
        <f>MAX(IF(I38&gt;0,1,0),IF(L38&gt;0,2,0),IF(O38&gt;0,3,0),IF(R38&gt;0,4,0),IF(U38&gt;0,5,0),IF(X38&gt;0,6,0))</f>
        <v>1</v>
      </c>
      <c r="AB38" s="171" t="str">
        <f>CONCATENATE(Z38,AA38)</f>
        <v>1</v>
      </c>
    </row>
    <row r="39" spans="1:28" s="37" customFormat="1" ht="15.75">
      <c r="A39" s="1" t="s">
        <v>12</v>
      </c>
      <c r="B39" s="122" t="s">
        <v>64</v>
      </c>
      <c r="C39" s="38">
        <f t="shared" si="12"/>
        <v>52</v>
      </c>
      <c r="D39" s="39">
        <f>SUM(I39,L39,O39,R39,U39,X39)</f>
        <v>4</v>
      </c>
      <c r="E39" s="40">
        <f>SUM(G39,J39,M39,P39,S39,V39)</f>
        <v>26</v>
      </c>
      <c r="F39" s="41">
        <f>SUM(H39,K39,N39,Q39,T39,W39)</f>
        <v>26</v>
      </c>
      <c r="G39" s="116"/>
      <c r="H39" s="117"/>
      <c r="I39" s="117"/>
      <c r="J39" s="116">
        <v>26</v>
      </c>
      <c r="K39" s="117">
        <v>26</v>
      </c>
      <c r="L39" s="117">
        <v>4</v>
      </c>
      <c r="M39" s="119"/>
      <c r="N39" s="117"/>
      <c r="O39" s="117"/>
      <c r="P39" s="118"/>
      <c r="Q39" s="117"/>
      <c r="R39" s="120"/>
      <c r="S39" s="117"/>
      <c r="T39" s="117"/>
      <c r="U39" s="117"/>
      <c r="V39" s="118"/>
      <c r="W39" s="117"/>
      <c r="X39" s="117"/>
      <c r="Y39" s="21" t="s">
        <v>41</v>
      </c>
      <c r="Z39" s="3"/>
      <c r="AA39" s="43">
        <f>MAX(IF(I39&gt;0,1,0),IF(L39&gt;0,2,0),IF(O39&gt;0,3,0),IF(R39&gt;0,4,0),IF(U39&gt;0,5,0),IF(X39&gt;0,6,0))</f>
        <v>2</v>
      </c>
      <c r="AB39" s="171" t="str">
        <f t="shared" si="4"/>
        <v>2</v>
      </c>
    </row>
    <row r="40" spans="1:28" s="37" customFormat="1" ht="15.75">
      <c r="A40" s="1" t="s">
        <v>13</v>
      </c>
      <c r="B40" s="23" t="s">
        <v>62</v>
      </c>
      <c r="C40" s="38">
        <f t="shared" si="12"/>
        <v>26</v>
      </c>
      <c r="D40" s="39">
        <f t="shared" si="13"/>
        <v>2</v>
      </c>
      <c r="E40" s="40">
        <f t="shared" si="14"/>
        <v>26</v>
      </c>
      <c r="F40" s="41">
        <f t="shared" si="14"/>
        <v>0</v>
      </c>
      <c r="G40" s="116"/>
      <c r="H40" s="117"/>
      <c r="I40" s="117"/>
      <c r="J40" s="118"/>
      <c r="K40" s="117"/>
      <c r="L40" s="117"/>
      <c r="M40" s="119"/>
      <c r="N40" s="117"/>
      <c r="O40" s="117"/>
      <c r="P40" s="118">
        <v>26</v>
      </c>
      <c r="Q40" s="117"/>
      <c r="R40" s="120">
        <v>2</v>
      </c>
      <c r="S40" s="117"/>
      <c r="T40" s="117"/>
      <c r="U40" s="117"/>
      <c r="V40" s="118"/>
      <c r="W40" s="117"/>
      <c r="X40" s="117"/>
      <c r="Y40" s="21" t="s">
        <v>41</v>
      </c>
      <c r="Z40" s="3"/>
      <c r="AA40" s="43">
        <f t="shared" si="15"/>
        <v>4</v>
      </c>
      <c r="AB40" s="171" t="str">
        <f t="shared" si="4"/>
        <v>4</v>
      </c>
    </row>
    <row r="41" spans="1:28" s="37" customFormat="1" ht="15.75">
      <c r="A41" s="1" t="s">
        <v>14</v>
      </c>
      <c r="B41" s="23" t="s">
        <v>63</v>
      </c>
      <c r="C41" s="38">
        <f t="shared" si="12"/>
        <v>26</v>
      </c>
      <c r="D41" s="39">
        <f t="shared" si="13"/>
        <v>2</v>
      </c>
      <c r="E41" s="40">
        <f t="shared" si="14"/>
        <v>26</v>
      </c>
      <c r="F41" s="41">
        <f>SUM(H41,K41,N41,Q41,T41,W41)</f>
        <v>0</v>
      </c>
      <c r="G41" s="116">
        <v>26</v>
      </c>
      <c r="H41" s="117"/>
      <c r="I41" s="117">
        <v>2</v>
      </c>
      <c r="J41" s="118"/>
      <c r="K41" s="117"/>
      <c r="L41" s="117"/>
      <c r="M41" s="119"/>
      <c r="N41" s="117"/>
      <c r="O41" s="117"/>
      <c r="P41" s="118"/>
      <c r="Q41" s="117"/>
      <c r="R41" s="120"/>
      <c r="S41" s="117"/>
      <c r="T41" s="117"/>
      <c r="U41" s="117"/>
      <c r="V41" s="118"/>
      <c r="W41" s="117"/>
      <c r="X41" s="117"/>
      <c r="Y41" s="21" t="s">
        <v>41</v>
      </c>
      <c r="Z41" s="3"/>
      <c r="AA41" s="43">
        <f t="shared" si="15"/>
        <v>1</v>
      </c>
      <c r="AB41" s="171" t="str">
        <f t="shared" si="4"/>
        <v>1</v>
      </c>
    </row>
    <row r="42" spans="1:28" s="37" customFormat="1" ht="15.75">
      <c r="A42" s="1" t="s">
        <v>15</v>
      </c>
      <c r="B42" s="23" t="s">
        <v>82</v>
      </c>
      <c r="C42" s="38">
        <f t="shared" si="12"/>
        <v>52</v>
      </c>
      <c r="D42" s="39">
        <f t="shared" si="13"/>
        <v>4</v>
      </c>
      <c r="E42" s="40">
        <f t="shared" si="14"/>
        <v>26</v>
      </c>
      <c r="F42" s="41">
        <f>SUM(H42,K42,N42,Q42,T42,W42)</f>
        <v>26</v>
      </c>
      <c r="G42" s="116"/>
      <c r="H42" s="117"/>
      <c r="I42" s="117"/>
      <c r="J42" s="118"/>
      <c r="K42" s="117"/>
      <c r="L42" s="117"/>
      <c r="M42" s="119"/>
      <c r="N42" s="117"/>
      <c r="O42" s="117"/>
      <c r="P42" s="118"/>
      <c r="Q42" s="117"/>
      <c r="R42" s="120"/>
      <c r="S42" s="117">
        <v>26</v>
      </c>
      <c r="T42" s="117">
        <v>26</v>
      </c>
      <c r="U42" s="117">
        <v>4</v>
      </c>
      <c r="V42" s="118"/>
      <c r="W42" s="117"/>
      <c r="X42" s="117"/>
      <c r="Y42" s="21" t="s">
        <v>41</v>
      </c>
      <c r="Z42" s="3"/>
      <c r="AA42" s="43">
        <f t="shared" si="15"/>
        <v>5</v>
      </c>
      <c r="AB42" s="171" t="str">
        <f t="shared" si="4"/>
        <v>5</v>
      </c>
    </row>
    <row r="43" spans="1:28" s="37" customFormat="1" ht="16.5" thickBot="1">
      <c r="A43" s="1" t="s">
        <v>16</v>
      </c>
      <c r="B43" s="4" t="s">
        <v>78</v>
      </c>
      <c r="C43" s="38">
        <f>SUM(E43:F43)</f>
        <v>65</v>
      </c>
      <c r="D43" s="39">
        <f t="shared" si="13"/>
        <v>0</v>
      </c>
      <c r="E43" s="40">
        <f>SUM(G43,J43,M43,P43,S43,V43)</f>
        <v>0</v>
      </c>
      <c r="F43" s="41">
        <f>SUM(H43,K43,N43,Q43,T43,W43)</f>
        <v>65</v>
      </c>
      <c r="G43" s="116"/>
      <c r="H43" s="117">
        <v>13</v>
      </c>
      <c r="I43" s="117">
        <v>0</v>
      </c>
      <c r="J43" s="118"/>
      <c r="K43" s="117">
        <v>13</v>
      </c>
      <c r="L43" s="117">
        <v>0</v>
      </c>
      <c r="M43" s="119"/>
      <c r="N43" s="117">
        <v>13</v>
      </c>
      <c r="O43" s="117">
        <v>0</v>
      </c>
      <c r="P43" s="118"/>
      <c r="Q43" s="117">
        <v>13</v>
      </c>
      <c r="R43" s="120">
        <v>0</v>
      </c>
      <c r="S43" s="117"/>
      <c r="T43" s="117">
        <v>13</v>
      </c>
      <c r="U43" s="117">
        <v>0</v>
      </c>
      <c r="V43" s="118"/>
      <c r="W43" s="117"/>
      <c r="X43" s="117"/>
      <c r="Y43" s="21" t="s">
        <v>41</v>
      </c>
      <c r="Z43" s="3"/>
      <c r="AA43" s="48">
        <v>2</v>
      </c>
      <c r="AB43" s="171" t="str">
        <f t="shared" si="4"/>
        <v>2</v>
      </c>
    </row>
    <row r="44" spans="1:28" s="37" customFormat="1" ht="16.5" thickBot="1">
      <c r="A44" s="54"/>
      <c r="B44" s="50"/>
      <c r="C44" s="49">
        <f aca="true" t="shared" si="16" ref="C44:X44">SUM(C36:C43)</f>
        <v>403</v>
      </c>
      <c r="D44" s="66">
        <f t="shared" si="16"/>
        <v>26</v>
      </c>
      <c r="E44" s="51">
        <f t="shared" si="16"/>
        <v>130</v>
      </c>
      <c r="F44" s="67">
        <f t="shared" si="16"/>
        <v>273</v>
      </c>
      <c r="G44" s="68">
        <f t="shared" si="16"/>
        <v>52</v>
      </c>
      <c r="H44" s="69">
        <f t="shared" si="16"/>
        <v>91</v>
      </c>
      <c r="I44" s="69">
        <f t="shared" si="16"/>
        <v>10</v>
      </c>
      <c r="J44" s="70">
        <f t="shared" si="16"/>
        <v>26</v>
      </c>
      <c r="K44" s="69">
        <f t="shared" si="16"/>
        <v>65</v>
      </c>
      <c r="L44" s="69">
        <f t="shared" si="16"/>
        <v>6</v>
      </c>
      <c r="M44" s="71">
        <f t="shared" si="16"/>
        <v>0</v>
      </c>
      <c r="N44" s="69">
        <f t="shared" si="16"/>
        <v>39</v>
      </c>
      <c r="O44" s="69">
        <f t="shared" si="16"/>
        <v>2</v>
      </c>
      <c r="P44" s="70">
        <f t="shared" si="16"/>
        <v>26</v>
      </c>
      <c r="Q44" s="69">
        <f t="shared" si="16"/>
        <v>39</v>
      </c>
      <c r="R44" s="72">
        <f t="shared" si="16"/>
        <v>4</v>
      </c>
      <c r="S44" s="69">
        <f t="shared" si="16"/>
        <v>26</v>
      </c>
      <c r="T44" s="69">
        <f t="shared" si="16"/>
        <v>39</v>
      </c>
      <c r="U44" s="69">
        <f t="shared" si="16"/>
        <v>4</v>
      </c>
      <c r="V44" s="70">
        <f t="shared" si="16"/>
        <v>0</v>
      </c>
      <c r="W44" s="69">
        <f t="shared" si="16"/>
        <v>0</v>
      </c>
      <c r="X44" s="69">
        <f t="shared" si="16"/>
        <v>0</v>
      </c>
      <c r="Y44" s="73"/>
      <c r="Z44" s="51"/>
      <c r="AA44" s="52"/>
      <c r="AB44" s="171">
        <f t="shared" si="4"/>
      </c>
    </row>
    <row r="45" spans="1:28" s="37" customFormat="1" ht="15.75">
      <c r="A45" s="268" t="s">
        <v>102</v>
      </c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70"/>
      <c r="AB45" s="171">
        <f t="shared" si="4"/>
      </c>
    </row>
    <row r="46" spans="1:28" s="37" customFormat="1" ht="15.75">
      <c r="A46" s="24" t="s">
        <v>9</v>
      </c>
      <c r="B46" s="25" t="s">
        <v>51</v>
      </c>
      <c r="C46" s="74">
        <f>SUM(E46:F46)</f>
        <v>104</v>
      </c>
      <c r="D46" s="39">
        <f>SUM(I46,L46,O46,R46,U46,X46)</f>
        <v>8</v>
      </c>
      <c r="E46" s="40">
        <f>SUM(G46,J46,M46,P46,S46,V46)</f>
        <v>0</v>
      </c>
      <c r="F46" s="75">
        <f>SUM(H46,K46,N46,Q46,T46,W46)</f>
        <v>104</v>
      </c>
      <c r="G46" s="26"/>
      <c r="H46" s="10"/>
      <c r="I46" s="27"/>
      <c r="J46" s="12"/>
      <c r="K46" s="10"/>
      <c r="L46" s="11"/>
      <c r="M46" s="17"/>
      <c r="N46" s="11"/>
      <c r="O46" s="11"/>
      <c r="P46" s="16"/>
      <c r="Q46" s="11">
        <v>104</v>
      </c>
      <c r="R46" s="18">
        <v>8</v>
      </c>
      <c r="S46" s="11"/>
      <c r="T46" s="11"/>
      <c r="U46" s="11"/>
      <c r="V46" s="16"/>
      <c r="W46" s="11"/>
      <c r="X46" s="11"/>
      <c r="Y46" s="19" t="s">
        <v>42</v>
      </c>
      <c r="Z46" s="20"/>
      <c r="AA46" s="42">
        <f>MAX(IF(I46&gt;0,1,0),IF(L46&gt;0,2,0),IF(O46&gt;0,3,0),IF(R46&gt;0,4,0),IF(U46&gt;0,5,0),IF(X46&gt;0,6,0))</f>
        <v>4</v>
      </c>
      <c r="AB46" s="171" t="str">
        <f t="shared" si="4"/>
        <v>4</v>
      </c>
    </row>
    <row r="47" spans="1:28" s="37" customFormat="1" ht="16.5" thickBot="1">
      <c r="A47" s="24" t="s">
        <v>10</v>
      </c>
      <c r="B47" s="28" t="s">
        <v>50</v>
      </c>
      <c r="C47" s="76">
        <f>SUM(E47:F47)</f>
        <v>104</v>
      </c>
      <c r="D47" s="45">
        <f>SUM(I47,L47,O47,R47,U47,X47)</f>
        <v>8</v>
      </c>
      <c r="E47" s="46">
        <f>SUM(G47,J47,M47,P47,S47,V47)</f>
        <v>0</v>
      </c>
      <c r="F47" s="77">
        <f>SUM(H47,K47,N47,Q47,T47,W47)</f>
        <v>104</v>
      </c>
      <c r="G47" s="26"/>
      <c r="H47" s="10"/>
      <c r="I47" s="27"/>
      <c r="J47" s="12"/>
      <c r="K47" s="10">
        <v>104</v>
      </c>
      <c r="L47" s="11">
        <v>8</v>
      </c>
      <c r="M47" s="17"/>
      <c r="N47" s="11"/>
      <c r="O47" s="11"/>
      <c r="P47" s="16"/>
      <c r="Q47" s="11"/>
      <c r="R47" s="18"/>
      <c r="S47" s="11"/>
      <c r="T47" s="11"/>
      <c r="U47" s="11"/>
      <c r="V47" s="16"/>
      <c r="W47" s="11"/>
      <c r="X47" s="11"/>
      <c r="Y47" s="21" t="s">
        <v>42</v>
      </c>
      <c r="Z47" s="29"/>
      <c r="AA47" s="48">
        <f>MAX(IF(I47&gt;0,1,0),IF(L47&gt;0,2,0),IF(O47&gt;0,3,0),IF(R47&gt;0,4,0),IF(U47&gt;0,5,0),IF(X47&gt;0,6,0))</f>
        <v>2</v>
      </c>
      <c r="AB47" s="171" t="str">
        <f t="shared" si="4"/>
        <v>2</v>
      </c>
    </row>
    <row r="48" spans="1:28" s="37" customFormat="1" ht="16.5" thickBot="1">
      <c r="A48" s="54"/>
      <c r="B48" s="78"/>
      <c r="C48" s="79">
        <f aca="true" t="shared" si="17" ref="C48:X48">SUM(C46:C47)</f>
        <v>208</v>
      </c>
      <c r="D48" s="80">
        <f t="shared" si="17"/>
        <v>16</v>
      </c>
      <c r="E48" s="81">
        <f t="shared" si="17"/>
        <v>0</v>
      </c>
      <c r="F48" s="82">
        <f t="shared" si="17"/>
        <v>208</v>
      </c>
      <c r="G48" s="54">
        <f t="shared" si="17"/>
        <v>0</v>
      </c>
      <c r="H48" s="79">
        <f t="shared" si="17"/>
        <v>0</v>
      </c>
      <c r="I48" s="69">
        <f t="shared" si="17"/>
        <v>0</v>
      </c>
      <c r="J48" s="80">
        <f t="shared" si="17"/>
        <v>0</v>
      </c>
      <c r="K48" s="79">
        <f t="shared" si="17"/>
        <v>104</v>
      </c>
      <c r="L48" s="69">
        <f t="shared" si="17"/>
        <v>8</v>
      </c>
      <c r="M48" s="83">
        <f t="shared" si="17"/>
        <v>0</v>
      </c>
      <c r="N48" s="79">
        <f t="shared" si="17"/>
        <v>0</v>
      </c>
      <c r="O48" s="69">
        <f t="shared" si="17"/>
        <v>0</v>
      </c>
      <c r="P48" s="80">
        <f t="shared" si="17"/>
        <v>0</v>
      </c>
      <c r="Q48" s="79">
        <f t="shared" si="17"/>
        <v>104</v>
      </c>
      <c r="R48" s="72">
        <f t="shared" si="17"/>
        <v>8</v>
      </c>
      <c r="S48" s="79">
        <f t="shared" si="17"/>
        <v>0</v>
      </c>
      <c r="T48" s="79">
        <f t="shared" si="17"/>
        <v>0</v>
      </c>
      <c r="U48" s="69">
        <f t="shared" si="17"/>
        <v>0</v>
      </c>
      <c r="V48" s="80">
        <f t="shared" si="17"/>
        <v>0</v>
      </c>
      <c r="W48" s="79">
        <f t="shared" si="17"/>
        <v>0</v>
      </c>
      <c r="X48" s="69">
        <f t="shared" si="17"/>
        <v>0</v>
      </c>
      <c r="Y48" s="84"/>
      <c r="Z48" s="83"/>
      <c r="AA48" s="85"/>
      <c r="AB48" s="171">
        <f t="shared" si="4"/>
      </c>
    </row>
    <row r="49" spans="1:28" s="37" customFormat="1" ht="16.5" thickTop="1">
      <c r="A49" s="187" t="s">
        <v>92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9"/>
      <c r="AB49" s="171">
        <f t="shared" si="4"/>
      </c>
    </row>
    <row r="50" spans="1:28" s="37" customFormat="1" ht="15.75">
      <c r="A50" s="203" t="s">
        <v>93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5"/>
      <c r="AB50" s="171">
        <f t="shared" si="4"/>
      </c>
    </row>
    <row r="51" spans="1:28" s="37" customFormat="1" ht="15.75">
      <c r="A51" s="1" t="s">
        <v>9</v>
      </c>
      <c r="B51" s="23" t="s">
        <v>75</v>
      </c>
      <c r="C51" s="38">
        <f>SUM(E51:F51)</f>
        <v>338</v>
      </c>
      <c r="D51" s="39">
        <f>SUM(I51,L51,O51,R51,U51,X51)</f>
        <v>26</v>
      </c>
      <c r="E51" s="40">
        <f>SUM(G51,J51,M51,P51,S51,V51)</f>
        <v>208</v>
      </c>
      <c r="F51" s="41">
        <f>SUM(H51,K51,N51,Q51,T51,W51)</f>
        <v>130</v>
      </c>
      <c r="G51" s="31">
        <f>G81</f>
        <v>52</v>
      </c>
      <c r="H51" s="5">
        <f aca="true" t="shared" si="18" ref="H51:X51">H81</f>
        <v>39</v>
      </c>
      <c r="I51" s="5">
        <f t="shared" si="18"/>
        <v>7</v>
      </c>
      <c r="J51" s="7">
        <f t="shared" si="18"/>
        <v>0</v>
      </c>
      <c r="K51" s="5">
        <f t="shared" si="18"/>
        <v>0</v>
      </c>
      <c r="L51" s="8">
        <f t="shared" si="18"/>
        <v>0</v>
      </c>
      <c r="M51" s="5">
        <f t="shared" si="18"/>
        <v>26</v>
      </c>
      <c r="N51" s="5">
        <f t="shared" si="18"/>
        <v>13</v>
      </c>
      <c r="O51" s="5">
        <f t="shared" si="18"/>
        <v>3</v>
      </c>
      <c r="P51" s="7">
        <f t="shared" si="18"/>
        <v>26</v>
      </c>
      <c r="Q51" s="5">
        <f t="shared" si="18"/>
        <v>13</v>
      </c>
      <c r="R51" s="8">
        <f t="shared" si="18"/>
        <v>3</v>
      </c>
      <c r="S51" s="5">
        <f t="shared" si="18"/>
        <v>26</v>
      </c>
      <c r="T51" s="5">
        <f t="shared" si="18"/>
        <v>13</v>
      </c>
      <c r="U51" s="5">
        <f t="shared" si="18"/>
        <v>3</v>
      </c>
      <c r="V51" s="7">
        <f t="shared" si="18"/>
        <v>78</v>
      </c>
      <c r="W51" s="5">
        <f t="shared" si="18"/>
        <v>52</v>
      </c>
      <c r="X51" s="8">
        <f t="shared" si="18"/>
        <v>10</v>
      </c>
      <c r="Y51" s="19"/>
      <c r="Z51" s="20"/>
      <c r="AA51" s="42"/>
      <c r="AB51" s="171">
        <f t="shared" si="4"/>
      </c>
    </row>
    <row r="52" spans="1:28" s="37" customFormat="1" ht="16.5" thickBot="1">
      <c r="A52" s="1" t="s">
        <v>10</v>
      </c>
      <c r="B52" s="23" t="s">
        <v>46</v>
      </c>
      <c r="C52" s="38">
        <f>SUM(E52:F52)</f>
        <v>338</v>
      </c>
      <c r="D52" s="39">
        <f>SUM(I52,L52,O52,R52,U52,X52)</f>
        <v>26</v>
      </c>
      <c r="E52" s="40">
        <f>SUM(G52,J52,M52,P52,S52,V52)</f>
        <v>208</v>
      </c>
      <c r="F52" s="41">
        <f>SUM(H52,K52,N52,Q52,T52,W52)</f>
        <v>130</v>
      </c>
      <c r="G52" s="26">
        <f>G91</f>
        <v>52</v>
      </c>
      <c r="H52" s="10">
        <f aca="true" t="shared" si="19" ref="H52:X52">H91</f>
        <v>39</v>
      </c>
      <c r="I52" s="10">
        <f t="shared" si="19"/>
        <v>7</v>
      </c>
      <c r="J52" s="12">
        <f t="shared" si="19"/>
        <v>0</v>
      </c>
      <c r="K52" s="10">
        <f t="shared" si="19"/>
        <v>0</v>
      </c>
      <c r="L52" s="13">
        <f t="shared" si="19"/>
        <v>0</v>
      </c>
      <c r="M52" s="10">
        <f t="shared" si="19"/>
        <v>26</v>
      </c>
      <c r="N52" s="10">
        <f t="shared" si="19"/>
        <v>13</v>
      </c>
      <c r="O52" s="10">
        <f t="shared" si="19"/>
        <v>3</v>
      </c>
      <c r="P52" s="12">
        <f t="shared" si="19"/>
        <v>26</v>
      </c>
      <c r="Q52" s="10">
        <f t="shared" si="19"/>
        <v>13</v>
      </c>
      <c r="R52" s="13">
        <f t="shared" si="19"/>
        <v>3</v>
      </c>
      <c r="S52" s="10">
        <f t="shared" si="19"/>
        <v>26</v>
      </c>
      <c r="T52" s="10">
        <f t="shared" si="19"/>
        <v>13</v>
      </c>
      <c r="U52" s="10">
        <f t="shared" si="19"/>
        <v>3</v>
      </c>
      <c r="V52" s="12">
        <f t="shared" si="19"/>
        <v>78</v>
      </c>
      <c r="W52" s="10">
        <f t="shared" si="19"/>
        <v>52</v>
      </c>
      <c r="X52" s="13">
        <f t="shared" si="19"/>
        <v>10</v>
      </c>
      <c r="Y52" s="21"/>
      <c r="Z52" s="22"/>
      <c r="AA52" s="43"/>
      <c r="AB52" s="171">
        <f t="shared" si="4"/>
      </c>
    </row>
    <row r="53" spans="1:28" s="37" customFormat="1" ht="16.5" thickBot="1">
      <c r="A53" s="49"/>
      <c r="B53" s="50"/>
      <c r="C53" s="49">
        <f>SUM(C51:C52)/2</f>
        <v>338</v>
      </c>
      <c r="D53" s="56">
        <f>SUM(D51:D52)/2</f>
        <v>26</v>
      </c>
      <c r="E53" s="57">
        <f>SUM(E51:E52)/2</f>
        <v>208</v>
      </c>
      <c r="F53" s="58">
        <f>SUM(F51:F52)/2</f>
        <v>130</v>
      </c>
      <c r="G53" s="49">
        <f aca="true" t="shared" si="20" ref="G53:X53">SUM(G51:G52)/2</f>
        <v>52</v>
      </c>
      <c r="H53" s="86">
        <f t="shared" si="20"/>
        <v>39</v>
      </c>
      <c r="I53" s="86">
        <f t="shared" si="20"/>
        <v>7</v>
      </c>
      <c r="J53" s="66">
        <f t="shared" si="20"/>
        <v>0</v>
      </c>
      <c r="K53" s="86">
        <f t="shared" si="20"/>
        <v>0</v>
      </c>
      <c r="L53" s="87">
        <f t="shared" si="20"/>
        <v>0</v>
      </c>
      <c r="M53" s="86">
        <f t="shared" si="20"/>
        <v>26</v>
      </c>
      <c r="N53" s="86">
        <f t="shared" si="20"/>
        <v>13</v>
      </c>
      <c r="O53" s="86">
        <f t="shared" si="20"/>
        <v>3</v>
      </c>
      <c r="P53" s="66">
        <f t="shared" si="20"/>
        <v>26</v>
      </c>
      <c r="Q53" s="86">
        <f t="shared" si="20"/>
        <v>13</v>
      </c>
      <c r="R53" s="87">
        <f t="shared" si="20"/>
        <v>3</v>
      </c>
      <c r="S53" s="86">
        <f t="shared" si="20"/>
        <v>26</v>
      </c>
      <c r="T53" s="86">
        <f t="shared" si="20"/>
        <v>13</v>
      </c>
      <c r="U53" s="86">
        <f t="shared" si="20"/>
        <v>3</v>
      </c>
      <c r="V53" s="66">
        <f t="shared" si="20"/>
        <v>78</v>
      </c>
      <c r="W53" s="86">
        <f t="shared" si="20"/>
        <v>52</v>
      </c>
      <c r="X53" s="87">
        <f t="shared" si="20"/>
        <v>10</v>
      </c>
      <c r="Y53" s="73"/>
      <c r="Z53" s="51"/>
      <c r="AA53" s="52"/>
      <c r="AB53" s="171">
        <f t="shared" si="4"/>
      </c>
    </row>
    <row r="54" spans="1:28" s="37" customFormat="1" ht="30.75" customHeight="1">
      <c r="A54" s="261" t="s">
        <v>104</v>
      </c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3"/>
      <c r="AB54" s="171">
        <f t="shared" si="4"/>
      </c>
    </row>
    <row r="55" spans="1:28" s="37" customFormat="1" ht="15.75">
      <c r="A55" s="1" t="s">
        <v>9</v>
      </c>
      <c r="B55" s="23" t="s">
        <v>94</v>
      </c>
      <c r="C55" s="38">
        <f>SUM(E55:F55)</f>
        <v>104</v>
      </c>
      <c r="D55" s="39">
        <f>SUM(I55,L55,O55,R55,U55,X55)</f>
        <v>8</v>
      </c>
      <c r="E55" s="40">
        <f aca="true" t="shared" si="21" ref="E55:F57">SUM(G55,J55,M55,P55,S55,V55)</f>
        <v>0</v>
      </c>
      <c r="F55" s="41">
        <f t="shared" si="21"/>
        <v>104</v>
      </c>
      <c r="G55" s="15"/>
      <c r="H55" s="11"/>
      <c r="I55" s="11"/>
      <c r="J55" s="155"/>
      <c r="K55" s="156"/>
      <c r="L55" s="156"/>
      <c r="M55" s="17"/>
      <c r="N55" s="11">
        <v>26</v>
      </c>
      <c r="O55" s="11">
        <v>2</v>
      </c>
      <c r="P55" s="16"/>
      <c r="Q55" s="11">
        <v>26</v>
      </c>
      <c r="R55" s="18">
        <v>2</v>
      </c>
      <c r="S55" s="11"/>
      <c r="T55" s="11">
        <v>26</v>
      </c>
      <c r="U55" s="11">
        <v>2</v>
      </c>
      <c r="V55" s="16"/>
      <c r="W55" s="11">
        <v>26</v>
      </c>
      <c r="X55" s="11">
        <v>2</v>
      </c>
      <c r="Y55" s="19" t="s">
        <v>41</v>
      </c>
      <c r="Z55" s="20"/>
      <c r="AA55" s="42">
        <f>MAX(IF(I55&gt;0,1,0),IF(L55&gt;0,2,0),IF(O55&gt;0,3,0),IF(R55&gt;0,4,0),IF(U55&gt;0,5,0),IF(X55&gt;0,6,0))</f>
        <v>6</v>
      </c>
      <c r="AB55" s="171" t="str">
        <f t="shared" si="4"/>
        <v>6</v>
      </c>
    </row>
    <row r="56" spans="1:28" s="37" customFormat="1" ht="19.5" customHeight="1">
      <c r="A56" s="1" t="s">
        <v>10</v>
      </c>
      <c r="B56" s="160" t="s">
        <v>95</v>
      </c>
      <c r="C56" s="38">
        <f>SUM(E56:F56)</f>
        <v>351</v>
      </c>
      <c r="D56" s="39">
        <f>SUM(I56,L56,O56,R56,U56,X56)</f>
        <v>27</v>
      </c>
      <c r="E56" s="40">
        <f>SUM(G56,J56,M56,P56,S56,V56)</f>
        <v>351</v>
      </c>
      <c r="F56" s="41">
        <f>SUM(H56,K56,N56,Q56,T56,W56)</f>
        <v>0</v>
      </c>
      <c r="G56" s="15"/>
      <c r="H56" s="11"/>
      <c r="I56" s="11"/>
      <c r="J56" s="16">
        <v>39</v>
      </c>
      <c r="K56" s="11"/>
      <c r="L56" s="11">
        <v>3</v>
      </c>
      <c r="M56" s="17">
        <v>78</v>
      </c>
      <c r="N56" s="11"/>
      <c r="O56" s="11">
        <v>6</v>
      </c>
      <c r="P56" s="16">
        <v>78</v>
      </c>
      <c r="Q56" s="11"/>
      <c r="R56" s="18">
        <v>6</v>
      </c>
      <c r="S56" s="11">
        <v>78</v>
      </c>
      <c r="T56" s="11"/>
      <c r="U56" s="11">
        <v>6</v>
      </c>
      <c r="V56" s="16">
        <v>78</v>
      </c>
      <c r="W56" s="11"/>
      <c r="X56" s="11">
        <v>6</v>
      </c>
      <c r="Y56" s="21" t="s">
        <v>41</v>
      </c>
      <c r="Z56" s="22"/>
      <c r="AA56" s="43">
        <f>MAX(IF(I56&gt;0,1,0),IF(L56&gt;0,2,0),IF(O56&gt;0,3,0),IF(R56&gt;0,4,0),IF(U56&gt;0,5,0),IF(X56&gt;0,6,0))</f>
        <v>6</v>
      </c>
      <c r="AB56" s="171" t="str">
        <f t="shared" si="4"/>
        <v>6</v>
      </c>
    </row>
    <row r="57" spans="1:28" s="37" customFormat="1" ht="21" customHeight="1" thickBot="1">
      <c r="A57" s="154" t="s">
        <v>11</v>
      </c>
      <c r="B57" s="157" t="s">
        <v>96</v>
      </c>
      <c r="C57" s="150">
        <f>SUM(E57:F57)</f>
        <v>195</v>
      </c>
      <c r="D57" s="151">
        <f>SUM(I57,L57,O57,R57,U57,X57)</f>
        <v>15</v>
      </c>
      <c r="E57" s="152">
        <f t="shared" si="21"/>
        <v>0</v>
      </c>
      <c r="F57" s="153">
        <f t="shared" si="21"/>
        <v>195</v>
      </c>
      <c r="G57" s="15"/>
      <c r="H57" s="11"/>
      <c r="I57" s="11"/>
      <c r="J57" s="16"/>
      <c r="K57" s="11">
        <v>52</v>
      </c>
      <c r="L57" s="11">
        <v>4</v>
      </c>
      <c r="M57" s="17"/>
      <c r="N57" s="11">
        <v>39</v>
      </c>
      <c r="O57" s="11">
        <v>3</v>
      </c>
      <c r="P57" s="16"/>
      <c r="Q57" s="11">
        <v>39</v>
      </c>
      <c r="R57" s="18">
        <v>3</v>
      </c>
      <c r="S57" s="11"/>
      <c r="T57" s="11">
        <v>39</v>
      </c>
      <c r="U57" s="11">
        <v>3</v>
      </c>
      <c r="V57" s="16"/>
      <c r="W57" s="11">
        <v>26</v>
      </c>
      <c r="X57" s="11">
        <v>2</v>
      </c>
      <c r="Y57" s="21" t="s">
        <v>41</v>
      </c>
      <c r="Z57" s="22"/>
      <c r="AA57" s="43">
        <f>MAX(IF(I57&gt;0,1,0),IF(L57&gt;0,2,0),IF(O57&gt;0,3,0),IF(R57&gt;0,4,0),IF(U57&gt;0,5,0),IF(X57&gt;0,6,0))</f>
        <v>6</v>
      </c>
      <c r="AB57" s="171" t="str">
        <f t="shared" si="4"/>
        <v>6</v>
      </c>
    </row>
    <row r="58" spans="1:27" s="37" customFormat="1" ht="16.5" thickBot="1">
      <c r="A58" s="54"/>
      <c r="B58" s="78"/>
      <c r="C58" s="54">
        <f aca="true" t="shared" si="22" ref="C58:X58">SUM(C55:C57)</f>
        <v>650</v>
      </c>
      <c r="D58" s="88">
        <f t="shared" si="22"/>
        <v>50</v>
      </c>
      <c r="E58" s="89">
        <f t="shared" si="22"/>
        <v>351</v>
      </c>
      <c r="F58" s="90">
        <f t="shared" si="22"/>
        <v>299</v>
      </c>
      <c r="G58" s="54">
        <f t="shared" si="22"/>
        <v>0</v>
      </c>
      <c r="H58" s="79">
        <f t="shared" si="22"/>
        <v>0</v>
      </c>
      <c r="I58" s="69">
        <f t="shared" si="22"/>
        <v>0</v>
      </c>
      <c r="J58" s="70">
        <f t="shared" si="22"/>
        <v>39</v>
      </c>
      <c r="K58" s="69">
        <f t="shared" si="22"/>
        <v>52</v>
      </c>
      <c r="L58" s="69">
        <f t="shared" si="22"/>
        <v>7</v>
      </c>
      <c r="M58" s="83">
        <f t="shared" si="22"/>
        <v>78</v>
      </c>
      <c r="N58" s="79">
        <f t="shared" si="22"/>
        <v>65</v>
      </c>
      <c r="O58" s="69">
        <f t="shared" si="22"/>
        <v>11</v>
      </c>
      <c r="P58" s="80">
        <f t="shared" si="22"/>
        <v>78</v>
      </c>
      <c r="Q58" s="79">
        <f t="shared" si="22"/>
        <v>65</v>
      </c>
      <c r="R58" s="72">
        <f t="shared" si="22"/>
        <v>11</v>
      </c>
      <c r="S58" s="79">
        <f t="shared" si="22"/>
        <v>78</v>
      </c>
      <c r="T58" s="79">
        <f t="shared" si="22"/>
        <v>65</v>
      </c>
      <c r="U58" s="69">
        <f t="shared" si="22"/>
        <v>11</v>
      </c>
      <c r="V58" s="80">
        <f t="shared" si="22"/>
        <v>78</v>
      </c>
      <c r="W58" s="79">
        <f t="shared" si="22"/>
        <v>52</v>
      </c>
      <c r="X58" s="69">
        <f t="shared" si="22"/>
        <v>10</v>
      </c>
      <c r="Y58" s="84"/>
      <c r="Z58" s="51"/>
      <c r="AA58" s="52"/>
    </row>
    <row r="59" spans="1:27" s="37" customFormat="1" ht="18" customHeight="1" thickBot="1" thickTop="1">
      <c r="A59" s="326"/>
      <c r="B59" s="326"/>
      <c r="C59" s="326"/>
      <c r="D59" s="326"/>
      <c r="E59" s="326"/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  <c r="T59" s="326"/>
      <c r="U59" s="326"/>
      <c r="V59" s="326"/>
      <c r="W59" s="326"/>
      <c r="X59" s="326"/>
      <c r="Y59" s="326"/>
      <c r="Z59" s="326"/>
      <c r="AA59" s="326"/>
    </row>
    <row r="60" spans="1:27" s="37" customFormat="1" ht="27" customHeight="1" thickBot="1" thickTop="1">
      <c r="A60" s="290" t="s">
        <v>19</v>
      </c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</row>
    <row r="61" spans="1:27" s="33" customFormat="1" ht="13.5" customHeight="1" thickTop="1">
      <c r="A61" s="302" t="s">
        <v>29</v>
      </c>
      <c r="B61" s="303"/>
      <c r="C61" s="254" t="s">
        <v>25</v>
      </c>
      <c r="D61" s="255"/>
      <c r="E61" s="254" t="s">
        <v>21</v>
      </c>
      <c r="F61" s="275"/>
      <c r="G61" s="264" t="s">
        <v>0</v>
      </c>
      <c r="H61" s="207"/>
      <c r="I61" s="207"/>
      <c r="J61" s="207"/>
      <c r="K61" s="207"/>
      <c r="L61" s="265"/>
      <c r="M61" s="206" t="s">
        <v>1</v>
      </c>
      <c r="N61" s="207"/>
      <c r="O61" s="207"/>
      <c r="P61" s="207"/>
      <c r="Q61" s="207"/>
      <c r="R61" s="208"/>
      <c r="S61" s="221" t="s">
        <v>2</v>
      </c>
      <c r="T61" s="222"/>
      <c r="U61" s="222"/>
      <c r="V61" s="222"/>
      <c r="W61" s="222"/>
      <c r="X61" s="223"/>
      <c r="Y61" s="327" t="s">
        <v>25</v>
      </c>
      <c r="Z61" s="328"/>
      <c r="AA61" s="329"/>
    </row>
    <row r="62" spans="1:27" s="33" customFormat="1" ht="12.75" customHeight="1">
      <c r="A62" s="304"/>
      <c r="B62" s="305"/>
      <c r="C62" s="256"/>
      <c r="D62" s="257"/>
      <c r="E62" s="256"/>
      <c r="F62" s="276"/>
      <c r="G62" s="278" t="s">
        <v>3</v>
      </c>
      <c r="H62" s="212"/>
      <c r="I62" s="213"/>
      <c r="J62" s="212" t="s">
        <v>4</v>
      </c>
      <c r="K62" s="212"/>
      <c r="L62" s="274"/>
      <c r="M62" s="211" t="s">
        <v>5</v>
      </c>
      <c r="N62" s="212"/>
      <c r="O62" s="213"/>
      <c r="P62" s="212" t="s">
        <v>6</v>
      </c>
      <c r="Q62" s="212"/>
      <c r="R62" s="213"/>
      <c r="S62" s="211" t="s">
        <v>7</v>
      </c>
      <c r="T62" s="212"/>
      <c r="U62" s="213"/>
      <c r="V62" s="195" t="s">
        <v>8</v>
      </c>
      <c r="W62" s="195"/>
      <c r="X62" s="196"/>
      <c r="Y62" s="330"/>
      <c r="Z62" s="331"/>
      <c r="AA62" s="332"/>
    </row>
    <row r="63" spans="1:27" s="33" customFormat="1" ht="12.75" customHeight="1" thickBot="1">
      <c r="A63" s="306"/>
      <c r="B63" s="307"/>
      <c r="C63" s="91" t="s">
        <v>26</v>
      </c>
      <c r="D63" s="92" t="s">
        <v>22</v>
      </c>
      <c r="E63" s="93" t="s">
        <v>24</v>
      </c>
      <c r="F63" s="94" t="s">
        <v>23</v>
      </c>
      <c r="G63" s="162" t="s">
        <v>24</v>
      </c>
      <c r="H63" s="163" t="s">
        <v>23</v>
      </c>
      <c r="I63" s="164" t="s">
        <v>22</v>
      </c>
      <c r="J63" s="161" t="s">
        <v>24</v>
      </c>
      <c r="K63" s="148" t="s">
        <v>23</v>
      </c>
      <c r="L63" s="95" t="s">
        <v>22</v>
      </c>
      <c r="M63" s="165" t="s">
        <v>24</v>
      </c>
      <c r="N63" s="163" t="s">
        <v>23</v>
      </c>
      <c r="O63" s="164" t="s">
        <v>22</v>
      </c>
      <c r="P63" s="161" t="s">
        <v>24</v>
      </c>
      <c r="Q63" s="148" t="s">
        <v>23</v>
      </c>
      <c r="R63" s="95" t="s">
        <v>22</v>
      </c>
      <c r="S63" s="165" t="s">
        <v>24</v>
      </c>
      <c r="T63" s="163" t="s">
        <v>23</v>
      </c>
      <c r="U63" s="164" t="s">
        <v>22</v>
      </c>
      <c r="V63" s="161" t="s">
        <v>24</v>
      </c>
      <c r="W63" s="148" t="s">
        <v>23</v>
      </c>
      <c r="X63" s="95" t="s">
        <v>22</v>
      </c>
      <c r="Y63" s="308" t="s">
        <v>26</v>
      </c>
      <c r="Z63" s="309"/>
      <c r="AA63" s="96" t="s">
        <v>22</v>
      </c>
    </row>
    <row r="64" spans="1:27" s="98" customFormat="1" ht="26.25" customHeight="1" thickTop="1">
      <c r="A64" s="235" t="s">
        <v>107</v>
      </c>
      <c r="B64" s="236"/>
      <c r="C64" s="166">
        <f>SUM(G64,J64,M64,P64,S64,V64)</f>
        <v>338</v>
      </c>
      <c r="D64" s="97">
        <f>D21</f>
        <v>26</v>
      </c>
      <c r="E64" s="230">
        <f>SUM(E21,E34,E44,E48,E53,E58)</f>
        <v>1053</v>
      </c>
      <c r="F64" s="230">
        <f>SUM(F21,F34,F44,F48,F53,F58)</f>
        <v>1352</v>
      </c>
      <c r="G64" s="277">
        <f>SUM(G21:H21)</f>
        <v>65</v>
      </c>
      <c r="H64" s="202"/>
      <c r="I64" s="224">
        <f>SUM(I21,I34,I44,I53,I58)</f>
        <v>30</v>
      </c>
      <c r="J64" s="214">
        <f>SUM(J21:K21)</f>
        <v>117</v>
      </c>
      <c r="K64" s="202"/>
      <c r="L64" s="224">
        <f>SUM(L21,L34,L44,L48,L53,L58)</f>
        <v>30</v>
      </c>
      <c r="M64" s="201">
        <f>SUM(M21:N21)</f>
        <v>156</v>
      </c>
      <c r="N64" s="202"/>
      <c r="O64" s="224">
        <f>SUM(O21,O34,O44,O53,O58)</f>
        <v>30</v>
      </c>
      <c r="P64" s="214">
        <f>SUM(P21:Q21)</f>
        <v>0</v>
      </c>
      <c r="Q64" s="202"/>
      <c r="R64" s="224">
        <f>SUM(R21,R34,R44,R48,R53,R58)</f>
        <v>30</v>
      </c>
      <c r="S64" s="201">
        <f>SUM(S21:T21)</f>
        <v>0</v>
      </c>
      <c r="T64" s="202"/>
      <c r="U64" s="224">
        <f>SUM(U21,U34,U44,U53,U58)</f>
        <v>30</v>
      </c>
      <c r="V64" s="214">
        <f>SUM(V21:W21)</f>
        <v>0</v>
      </c>
      <c r="W64" s="202"/>
      <c r="X64" s="224">
        <f>SUM(X21,X34,X44,X53,X58)</f>
        <v>30</v>
      </c>
      <c r="Y64" s="284">
        <f>SUM(E64,F64)</f>
        <v>2405</v>
      </c>
      <c r="Z64" s="285"/>
      <c r="AA64" s="281">
        <f>SUM(I64,L64,O64,R64,U64,X64)</f>
        <v>180</v>
      </c>
    </row>
    <row r="65" spans="1:27" s="98" customFormat="1" ht="20.25" customHeight="1">
      <c r="A65" s="228" t="s">
        <v>52</v>
      </c>
      <c r="B65" s="229"/>
      <c r="C65" s="168">
        <f>SUM(G65,J65,M65,P65,S65,V65)</f>
        <v>468</v>
      </c>
      <c r="D65" s="99">
        <f>D34</f>
        <v>36</v>
      </c>
      <c r="E65" s="231"/>
      <c r="F65" s="231"/>
      <c r="G65" s="237">
        <f>SUM(G34+H34)</f>
        <v>104</v>
      </c>
      <c r="H65" s="193"/>
      <c r="I65" s="225"/>
      <c r="J65" s="192">
        <f>SUM(J34:K34)</f>
        <v>0</v>
      </c>
      <c r="K65" s="193"/>
      <c r="L65" s="225"/>
      <c r="M65" s="194">
        <f>SUM(M34:N34)</f>
        <v>26</v>
      </c>
      <c r="N65" s="193"/>
      <c r="O65" s="225"/>
      <c r="P65" s="192">
        <f>SUM(P34:Q34)</f>
        <v>52</v>
      </c>
      <c r="Q65" s="193"/>
      <c r="R65" s="225"/>
      <c r="S65" s="194">
        <f>SUM(S34:T34)</f>
        <v>156</v>
      </c>
      <c r="T65" s="193"/>
      <c r="U65" s="225"/>
      <c r="V65" s="192">
        <f>SUM(V34:W34)</f>
        <v>130</v>
      </c>
      <c r="W65" s="193"/>
      <c r="X65" s="225"/>
      <c r="Y65" s="286"/>
      <c r="Z65" s="287"/>
      <c r="AA65" s="282"/>
    </row>
    <row r="66" spans="1:27" s="98" customFormat="1" ht="23.25" customHeight="1">
      <c r="A66" s="228" t="s">
        <v>45</v>
      </c>
      <c r="B66" s="229"/>
      <c r="C66" s="168">
        <f>SUM(G66,J66,M66,P66,S66,V66)</f>
        <v>403</v>
      </c>
      <c r="D66" s="100">
        <f>D44</f>
        <v>26</v>
      </c>
      <c r="E66" s="231"/>
      <c r="F66" s="231"/>
      <c r="G66" s="237">
        <f>SUM(G44:H44)</f>
        <v>143</v>
      </c>
      <c r="H66" s="193"/>
      <c r="I66" s="225"/>
      <c r="J66" s="192">
        <f>SUM(J44:K44)</f>
        <v>91</v>
      </c>
      <c r="K66" s="193"/>
      <c r="L66" s="225"/>
      <c r="M66" s="194">
        <f>SUM(M44:N44)</f>
        <v>39</v>
      </c>
      <c r="N66" s="193"/>
      <c r="O66" s="225"/>
      <c r="P66" s="192">
        <f>SUM(P44:Q44)</f>
        <v>65</v>
      </c>
      <c r="Q66" s="193"/>
      <c r="R66" s="225"/>
      <c r="S66" s="199">
        <f>SUM(S44:T44)</f>
        <v>65</v>
      </c>
      <c r="T66" s="200"/>
      <c r="U66" s="225"/>
      <c r="V66" s="192">
        <f>SUM(V44:W44)</f>
        <v>0</v>
      </c>
      <c r="W66" s="193"/>
      <c r="X66" s="225"/>
      <c r="Y66" s="286"/>
      <c r="Z66" s="287"/>
      <c r="AA66" s="282"/>
    </row>
    <row r="67" spans="1:27" s="98" customFormat="1" ht="22.5" customHeight="1">
      <c r="A67" s="228" t="s">
        <v>103</v>
      </c>
      <c r="B67" s="229"/>
      <c r="C67" s="168">
        <f>SUM(G67,J67,M67,P67,S67,V67)</f>
        <v>208</v>
      </c>
      <c r="D67" s="101">
        <f>D48</f>
        <v>16</v>
      </c>
      <c r="E67" s="231"/>
      <c r="F67" s="231"/>
      <c r="G67" s="237">
        <f>SUM(G48:H48)</f>
        <v>0</v>
      </c>
      <c r="H67" s="193"/>
      <c r="I67" s="225"/>
      <c r="J67" s="192">
        <f>SUM(J48:K48)</f>
        <v>104</v>
      </c>
      <c r="K67" s="193"/>
      <c r="L67" s="225"/>
      <c r="M67" s="194">
        <f>SUM(M48:N48)</f>
        <v>0</v>
      </c>
      <c r="N67" s="193"/>
      <c r="O67" s="225"/>
      <c r="P67" s="192">
        <f>SUM(P48:Q48)</f>
        <v>104</v>
      </c>
      <c r="Q67" s="193"/>
      <c r="R67" s="225"/>
      <c r="S67" s="194">
        <f>SUM(S48:T48)</f>
        <v>0</v>
      </c>
      <c r="T67" s="193"/>
      <c r="U67" s="225"/>
      <c r="V67" s="192">
        <f>SUM(V48:W48)</f>
        <v>0</v>
      </c>
      <c r="W67" s="193"/>
      <c r="X67" s="225"/>
      <c r="Y67" s="286"/>
      <c r="Z67" s="287"/>
      <c r="AA67" s="282"/>
    </row>
    <row r="68" spans="1:27" s="98" customFormat="1" ht="21.75" customHeight="1">
      <c r="A68" s="324" t="s">
        <v>106</v>
      </c>
      <c r="B68" s="325"/>
      <c r="C68" s="168">
        <f>SUM(G68,J68,M68,P68,S68,V68)</f>
        <v>988</v>
      </c>
      <c r="D68" s="102">
        <f>SUM(D53,D58)</f>
        <v>76</v>
      </c>
      <c r="E68" s="231"/>
      <c r="F68" s="231"/>
      <c r="G68" s="237">
        <f>SUM(G53,H53,G58,H58)</f>
        <v>91</v>
      </c>
      <c r="H68" s="193"/>
      <c r="I68" s="226"/>
      <c r="J68" s="192">
        <f>SUM(J53,K53,J58,K58)</f>
        <v>91</v>
      </c>
      <c r="K68" s="193"/>
      <c r="L68" s="226"/>
      <c r="M68" s="194">
        <f>SUM(M53,N53,M58,N58)</f>
        <v>182</v>
      </c>
      <c r="N68" s="193"/>
      <c r="O68" s="226"/>
      <c r="P68" s="192">
        <f>SUM(P53,Q53,P58,Q58)</f>
        <v>182</v>
      </c>
      <c r="Q68" s="193"/>
      <c r="R68" s="227"/>
      <c r="S68" s="194">
        <f>SUM(S53,T53,S58,T58)</f>
        <v>182</v>
      </c>
      <c r="T68" s="193"/>
      <c r="U68" s="227"/>
      <c r="V68" s="192">
        <f>SUM(V53,W53,V58,W58)</f>
        <v>260</v>
      </c>
      <c r="W68" s="193"/>
      <c r="X68" s="226"/>
      <c r="Y68" s="286"/>
      <c r="Z68" s="287"/>
      <c r="AA68" s="282"/>
    </row>
    <row r="69" spans="1:27" s="98" customFormat="1" ht="30" customHeight="1" thickBot="1">
      <c r="A69" s="233" t="s">
        <v>108</v>
      </c>
      <c r="B69" s="234"/>
      <c r="C69" s="167">
        <f>C68/Y64</f>
        <v>0.41081081081081083</v>
      </c>
      <c r="D69" s="103">
        <f>D68/AA64</f>
        <v>0.4222222222222222</v>
      </c>
      <c r="E69" s="232"/>
      <c r="F69" s="232"/>
      <c r="G69" s="271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3"/>
      <c r="Y69" s="288"/>
      <c r="Z69" s="289"/>
      <c r="AA69" s="283"/>
    </row>
    <row r="70" spans="1:28" ht="24.75" customHeight="1" thickBot="1">
      <c r="A70" s="320" t="s">
        <v>20</v>
      </c>
      <c r="B70" s="321"/>
      <c r="C70" s="343">
        <f>SUM(G70:X70)</f>
        <v>13</v>
      </c>
      <c r="D70" s="344"/>
      <c r="E70" s="344"/>
      <c r="F70" s="344"/>
      <c r="G70" s="348">
        <f>COUNTIF(AB15:AB80,"E1")</f>
        <v>4</v>
      </c>
      <c r="H70" s="311"/>
      <c r="I70" s="323"/>
      <c r="J70" s="310">
        <f>COUNTIF(AB15:AB80,"E2")</f>
        <v>2</v>
      </c>
      <c r="K70" s="311"/>
      <c r="L70" s="312"/>
      <c r="M70" s="322">
        <f>COUNTIF(AB15:AB80,"E3")</f>
        <v>2</v>
      </c>
      <c r="N70" s="311"/>
      <c r="O70" s="323"/>
      <c r="P70" s="310">
        <f>COUNTIF(AB15:AB80,"E4")</f>
        <v>1</v>
      </c>
      <c r="Q70" s="311"/>
      <c r="R70" s="312"/>
      <c r="S70" s="322">
        <f>COUNTIF(AB15:AB80,"E5")</f>
        <v>2</v>
      </c>
      <c r="T70" s="311"/>
      <c r="U70" s="323"/>
      <c r="V70" s="310">
        <f>COUNTIF(AB15:AB80,"E6")</f>
        <v>2</v>
      </c>
      <c r="W70" s="311"/>
      <c r="X70" s="312"/>
      <c r="Y70" s="317"/>
      <c r="Z70" s="318"/>
      <c r="AA70" s="319"/>
      <c r="AB70" s="172"/>
    </row>
    <row r="71" spans="1:27" s="37" customFormat="1" ht="23.25" customHeight="1" thickTop="1">
      <c r="A71" s="345" t="s">
        <v>101</v>
      </c>
      <c r="B71" s="346"/>
      <c r="C71" s="346"/>
      <c r="D71" s="346"/>
      <c r="E71" s="346"/>
      <c r="F71" s="346"/>
      <c r="G71" s="346"/>
      <c r="H71" s="346"/>
      <c r="I71" s="346"/>
      <c r="J71" s="346"/>
      <c r="K71" s="346"/>
      <c r="L71" s="346"/>
      <c r="M71" s="346"/>
      <c r="N71" s="346"/>
      <c r="O71" s="346"/>
      <c r="P71" s="346"/>
      <c r="Q71" s="346"/>
      <c r="R71" s="346"/>
      <c r="S71" s="346"/>
      <c r="T71" s="346"/>
      <c r="U71" s="346"/>
      <c r="V71" s="346"/>
      <c r="W71" s="346"/>
      <c r="X71" s="346"/>
      <c r="Y71" s="346"/>
      <c r="Z71" s="346"/>
      <c r="AA71" s="347"/>
    </row>
    <row r="72" spans="1:27" s="37" customFormat="1" ht="15" customHeight="1">
      <c r="A72" s="203" t="s">
        <v>98</v>
      </c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</row>
    <row r="73" spans="1:27" s="37" customFormat="1" ht="15.75">
      <c r="A73" s="1" t="s">
        <v>9</v>
      </c>
      <c r="B73" s="23" t="s">
        <v>56</v>
      </c>
      <c r="C73" s="38">
        <f aca="true" t="shared" si="23" ref="C73:C80">SUM(E73:F73)</f>
        <v>52</v>
      </c>
      <c r="D73" s="39">
        <f aca="true" t="shared" si="24" ref="D73:D80">SUM(I73,L73,O73,R73,U73,X73)</f>
        <v>4</v>
      </c>
      <c r="E73" s="40">
        <f aca="true" t="shared" si="25" ref="E73:F80">SUM(G73,J73,M73,P73,S73,V73)</f>
        <v>26</v>
      </c>
      <c r="F73" s="104">
        <f t="shared" si="25"/>
        <v>26</v>
      </c>
      <c r="G73" s="26"/>
      <c r="H73" s="10"/>
      <c r="I73" s="11"/>
      <c r="J73" s="16"/>
      <c r="K73" s="11"/>
      <c r="L73" s="11"/>
      <c r="M73" s="17"/>
      <c r="N73" s="11"/>
      <c r="O73" s="11"/>
      <c r="P73" s="16"/>
      <c r="Q73" s="11"/>
      <c r="R73" s="18"/>
      <c r="S73" s="11"/>
      <c r="T73" s="11"/>
      <c r="U73" s="11"/>
      <c r="V73" s="16">
        <v>26</v>
      </c>
      <c r="W73" s="11">
        <v>26</v>
      </c>
      <c r="X73" s="11">
        <v>4</v>
      </c>
      <c r="Y73" s="19" t="s">
        <v>41</v>
      </c>
      <c r="Z73" s="20"/>
      <c r="AA73" s="42">
        <f aca="true" t="shared" si="26" ref="AA73:AA80">MAX(IF(I73&gt;0,1,0),IF(L73&gt;0,2,0),IF(O73&gt;0,3,0),IF(R73&gt;0,4,0),IF(U73&gt;0,5,0),IF(X73&gt;0,6,0))</f>
        <v>6</v>
      </c>
    </row>
    <row r="74" spans="1:27" s="37" customFormat="1" ht="15.75">
      <c r="A74" s="1" t="s">
        <v>10</v>
      </c>
      <c r="B74" s="30" t="s">
        <v>57</v>
      </c>
      <c r="C74" s="38">
        <f t="shared" si="23"/>
        <v>26</v>
      </c>
      <c r="D74" s="39">
        <f t="shared" si="24"/>
        <v>2</v>
      </c>
      <c r="E74" s="40">
        <f t="shared" si="25"/>
        <v>26</v>
      </c>
      <c r="F74" s="104">
        <f t="shared" si="25"/>
        <v>0</v>
      </c>
      <c r="G74" s="26"/>
      <c r="H74" s="10"/>
      <c r="I74" s="11"/>
      <c r="J74" s="16"/>
      <c r="K74" s="11"/>
      <c r="L74" s="11"/>
      <c r="M74" s="17"/>
      <c r="N74" s="11"/>
      <c r="O74" s="11"/>
      <c r="P74" s="16"/>
      <c r="Q74" s="11"/>
      <c r="R74" s="18"/>
      <c r="S74" s="11"/>
      <c r="T74" s="11"/>
      <c r="U74" s="11"/>
      <c r="V74" s="16">
        <v>26</v>
      </c>
      <c r="W74" s="11"/>
      <c r="X74" s="11">
        <v>2</v>
      </c>
      <c r="Y74" s="21" t="s">
        <v>41</v>
      </c>
      <c r="Z74" s="22"/>
      <c r="AA74" s="43">
        <f t="shared" si="26"/>
        <v>6</v>
      </c>
    </row>
    <row r="75" spans="1:28" s="37" customFormat="1" ht="15.75">
      <c r="A75" s="1" t="s">
        <v>11</v>
      </c>
      <c r="B75" s="23" t="s">
        <v>54</v>
      </c>
      <c r="C75" s="38">
        <f t="shared" si="23"/>
        <v>39</v>
      </c>
      <c r="D75" s="39">
        <f t="shared" si="24"/>
        <v>3</v>
      </c>
      <c r="E75" s="40">
        <f t="shared" si="25"/>
        <v>26</v>
      </c>
      <c r="F75" s="104">
        <f t="shared" si="25"/>
        <v>13</v>
      </c>
      <c r="G75" s="26"/>
      <c r="H75" s="10"/>
      <c r="I75" s="11"/>
      <c r="J75" s="16"/>
      <c r="K75" s="11"/>
      <c r="L75" s="11"/>
      <c r="M75" s="17"/>
      <c r="N75" s="11"/>
      <c r="O75" s="11"/>
      <c r="P75" s="16">
        <v>26</v>
      </c>
      <c r="Q75" s="11">
        <v>13</v>
      </c>
      <c r="R75" s="18">
        <v>3</v>
      </c>
      <c r="S75" s="137"/>
      <c r="T75" s="137"/>
      <c r="U75" s="137"/>
      <c r="V75" s="16"/>
      <c r="W75" s="11"/>
      <c r="X75" s="11"/>
      <c r="Y75" s="21" t="s">
        <v>41</v>
      </c>
      <c r="Z75" s="22" t="s">
        <v>31</v>
      </c>
      <c r="AA75" s="43">
        <f t="shared" si="26"/>
        <v>4</v>
      </c>
      <c r="AB75" s="149" t="str">
        <f>CONCATENATE(Z75,AA75)</f>
        <v>E4</v>
      </c>
    </row>
    <row r="76" spans="1:28" s="37" customFormat="1" ht="15.75">
      <c r="A76" s="1" t="s">
        <v>12</v>
      </c>
      <c r="B76" s="23" t="s">
        <v>65</v>
      </c>
      <c r="C76" s="38">
        <f t="shared" si="23"/>
        <v>39</v>
      </c>
      <c r="D76" s="39">
        <f t="shared" si="24"/>
        <v>3</v>
      </c>
      <c r="E76" s="40">
        <f t="shared" si="25"/>
        <v>26</v>
      </c>
      <c r="F76" s="104">
        <f t="shared" si="25"/>
        <v>13</v>
      </c>
      <c r="G76" s="26"/>
      <c r="H76" s="10"/>
      <c r="I76" s="11"/>
      <c r="J76" s="16"/>
      <c r="K76" s="11"/>
      <c r="L76" s="11"/>
      <c r="M76" s="17">
        <v>26</v>
      </c>
      <c r="N76" s="11">
        <v>13</v>
      </c>
      <c r="O76" s="11">
        <v>3</v>
      </c>
      <c r="P76" s="16"/>
      <c r="Q76" s="11"/>
      <c r="R76" s="18"/>
      <c r="S76" s="11"/>
      <c r="T76" s="11"/>
      <c r="U76" s="11"/>
      <c r="V76" s="16"/>
      <c r="W76" s="11"/>
      <c r="X76" s="11"/>
      <c r="Y76" s="21" t="s">
        <v>41</v>
      </c>
      <c r="Z76" s="22"/>
      <c r="AA76" s="43">
        <f t="shared" si="26"/>
        <v>3</v>
      </c>
      <c r="AB76" s="149"/>
    </row>
    <row r="77" spans="1:28" s="37" customFormat="1" ht="15.75">
      <c r="A77" s="1" t="s">
        <v>13</v>
      </c>
      <c r="B77" s="30" t="s">
        <v>43</v>
      </c>
      <c r="C77" s="38">
        <f t="shared" si="23"/>
        <v>39</v>
      </c>
      <c r="D77" s="39">
        <f t="shared" si="24"/>
        <v>3</v>
      </c>
      <c r="E77" s="40">
        <f t="shared" si="25"/>
        <v>26</v>
      </c>
      <c r="F77" s="104">
        <f t="shared" si="25"/>
        <v>13</v>
      </c>
      <c r="G77" s="26"/>
      <c r="H77" s="10"/>
      <c r="I77" s="11"/>
      <c r="J77" s="16"/>
      <c r="K77" s="11"/>
      <c r="L77" s="11"/>
      <c r="M77" s="17"/>
      <c r="N77" s="11"/>
      <c r="O77" s="11"/>
      <c r="P77" s="16"/>
      <c r="Q77" s="11"/>
      <c r="R77" s="18"/>
      <c r="S77" s="11">
        <v>26</v>
      </c>
      <c r="T77" s="11">
        <v>13</v>
      </c>
      <c r="U77" s="11">
        <v>3</v>
      </c>
      <c r="V77" s="16"/>
      <c r="W77" s="11"/>
      <c r="X77" s="11"/>
      <c r="Y77" s="21" t="s">
        <v>41</v>
      </c>
      <c r="Z77" s="22"/>
      <c r="AA77" s="43">
        <f t="shared" si="26"/>
        <v>5</v>
      </c>
      <c r="AB77" s="149"/>
    </row>
    <row r="78" spans="1:28" s="37" customFormat="1" ht="15.75">
      <c r="A78" s="1" t="s">
        <v>14</v>
      </c>
      <c r="B78" s="30" t="s">
        <v>44</v>
      </c>
      <c r="C78" s="38">
        <f t="shared" si="23"/>
        <v>52</v>
      </c>
      <c r="D78" s="39">
        <f t="shared" si="24"/>
        <v>4</v>
      </c>
      <c r="E78" s="40">
        <f t="shared" si="25"/>
        <v>26</v>
      </c>
      <c r="F78" s="104">
        <f t="shared" si="25"/>
        <v>26</v>
      </c>
      <c r="G78" s="26"/>
      <c r="H78" s="10"/>
      <c r="I78" s="11"/>
      <c r="J78" s="16"/>
      <c r="K78" s="11"/>
      <c r="L78" s="11"/>
      <c r="M78" s="17"/>
      <c r="N78" s="11"/>
      <c r="O78" s="11"/>
      <c r="P78" s="16"/>
      <c r="Q78" s="11"/>
      <c r="R78" s="18"/>
      <c r="S78" s="11"/>
      <c r="T78" s="11"/>
      <c r="U78" s="11"/>
      <c r="V78" s="16">
        <v>26</v>
      </c>
      <c r="W78" s="11">
        <v>26</v>
      </c>
      <c r="X78" s="11">
        <v>4</v>
      </c>
      <c r="Y78" s="21" t="s">
        <v>41</v>
      </c>
      <c r="Z78" s="22"/>
      <c r="AA78" s="43">
        <f t="shared" si="26"/>
        <v>6</v>
      </c>
      <c r="AB78" s="149"/>
    </row>
    <row r="79" spans="1:28" s="37" customFormat="1" ht="15.75">
      <c r="A79" s="1" t="s">
        <v>15</v>
      </c>
      <c r="B79" s="23" t="s">
        <v>67</v>
      </c>
      <c r="C79" s="38">
        <f t="shared" si="23"/>
        <v>52</v>
      </c>
      <c r="D79" s="39">
        <f t="shared" si="24"/>
        <v>4</v>
      </c>
      <c r="E79" s="40">
        <f t="shared" si="25"/>
        <v>26</v>
      </c>
      <c r="F79" s="104">
        <f t="shared" si="25"/>
        <v>26</v>
      </c>
      <c r="G79" s="26">
        <v>26</v>
      </c>
      <c r="H79" s="10">
        <v>26</v>
      </c>
      <c r="I79" s="11">
        <v>4</v>
      </c>
      <c r="J79" s="16"/>
      <c r="K79" s="11"/>
      <c r="L79" s="11"/>
      <c r="M79" s="17"/>
      <c r="N79" s="11"/>
      <c r="O79" s="11"/>
      <c r="P79" s="16"/>
      <c r="Q79" s="11"/>
      <c r="R79" s="18"/>
      <c r="S79" s="11"/>
      <c r="T79" s="11"/>
      <c r="U79" s="11"/>
      <c r="V79" s="16"/>
      <c r="W79" s="11"/>
      <c r="X79" s="11"/>
      <c r="Y79" s="21" t="s">
        <v>41</v>
      </c>
      <c r="Z79" s="22" t="s">
        <v>31</v>
      </c>
      <c r="AA79" s="43">
        <f t="shared" si="26"/>
        <v>1</v>
      </c>
      <c r="AB79" s="149" t="str">
        <f>CONCATENATE(Z79,AA79)</f>
        <v>E1</v>
      </c>
    </row>
    <row r="80" spans="1:27" s="37" customFormat="1" ht="16.5" thickBot="1">
      <c r="A80" s="1" t="s">
        <v>16</v>
      </c>
      <c r="B80" s="23" t="s">
        <v>68</v>
      </c>
      <c r="C80" s="38">
        <f t="shared" si="23"/>
        <v>39</v>
      </c>
      <c r="D80" s="39">
        <f t="shared" si="24"/>
        <v>3</v>
      </c>
      <c r="E80" s="40">
        <f t="shared" si="25"/>
        <v>26</v>
      </c>
      <c r="F80" s="104">
        <f t="shared" si="25"/>
        <v>13</v>
      </c>
      <c r="G80" s="26">
        <v>26</v>
      </c>
      <c r="H80" s="10">
        <v>13</v>
      </c>
      <c r="I80" s="11">
        <v>3</v>
      </c>
      <c r="J80" s="16"/>
      <c r="K80" s="11"/>
      <c r="L80" s="11"/>
      <c r="M80" s="17"/>
      <c r="N80" s="11"/>
      <c r="O80" s="11"/>
      <c r="P80" s="16"/>
      <c r="Q80" s="11"/>
      <c r="R80" s="18"/>
      <c r="S80" s="11"/>
      <c r="T80" s="11"/>
      <c r="U80" s="11"/>
      <c r="V80" s="16"/>
      <c r="W80" s="11"/>
      <c r="X80" s="11"/>
      <c r="Y80" s="21" t="s">
        <v>41</v>
      </c>
      <c r="Z80" s="22"/>
      <c r="AA80" s="48">
        <f t="shared" si="26"/>
        <v>1</v>
      </c>
    </row>
    <row r="81" spans="1:27" s="37" customFormat="1" ht="15" customHeight="1" thickBot="1">
      <c r="A81" s="49"/>
      <c r="B81" s="50"/>
      <c r="C81" s="105">
        <f aca="true" t="shared" si="27" ref="C81:X81">SUM(C73:C80)</f>
        <v>338</v>
      </c>
      <c r="D81" s="56">
        <f t="shared" si="27"/>
        <v>26</v>
      </c>
      <c r="E81" s="57">
        <f t="shared" si="27"/>
        <v>208</v>
      </c>
      <c r="F81" s="106">
        <f t="shared" si="27"/>
        <v>130</v>
      </c>
      <c r="G81" s="49">
        <f t="shared" si="27"/>
        <v>52</v>
      </c>
      <c r="H81" s="86">
        <f t="shared" si="27"/>
        <v>39</v>
      </c>
      <c r="I81" s="107">
        <f t="shared" si="27"/>
        <v>7</v>
      </c>
      <c r="J81" s="66">
        <f t="shared" si="27"/>
        <v>0</v>
      </c>
      <c r="K81" s="86">
        <f t="shared" si="27"/>
        <v>0</v>
      </c>
      <c r="L81" s="107">
        <f t="shared" si="27"/>
        <v>0</v>
      </c>
      <c r="M81" s="51">
        <f t="shared" si="27"/>
        <v>26</v>
      </c>
      <c r="N81" s="86">
        <f t="shared" si="27"/>
        <v>13</v>
      </c>
      <c r="O81" s="107">
        <f t="shared" si="27"/>
        <v>3</v>
      </c>
      <c r="P81" s="66">
        <f t="shared" si="27"/>
        <v>26</v>
      </c>
      <c r="Q81" s="86">
        <f t="shared" si="27"/>
        <v>13</v>
      </c>
      <c r="R81" s="108">
        <f t="shared" si="27"/>
        <v>3</v>
      </c>
      <c r="S81" s="86">
        <f t="shared" si="27"/>
        <v>26</v>
      </c>
      <c r="T81" s="86">
        <f t="shared" si="27"/>
        <v>13</v>
      </c>
      <c r="U81" s="107">
        <f t="shared" si="27"/>
        <v>3</v>
      </c>
      <c r="V81" s="66">
        <f t="shared" si="27"/>
        <v>78</v>
      </c>
      <c r="W81" s="86">
        <f t="shared" si="27"/>
        <v>52</v>
      </c>
      <c r="X81" s="107">
        <f t="shared" si="27"/>
        <v>10</v>
      </c>
      <c r="Y81" s="73"/>
      <c r="Z81" s="51"/>
      <c r="AA81" s="52"/>
    </row>
    <row r="82" spans="1:27" s="37" customFormat="1" ht="15" customHeight="1">
      <c r="A82" s="268" t="s">
        <v>99</v>
      </c>
      <c r="B82" s="269"/>
      <c r="C82" s="269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</row>
    <row r="83" spans="1:27" s="37" customFormat="1" ht="15" customHeight="1">
      <c r="A83" s="1" t="s">
        <v>9</v>
      </c>
      <c r="B83" s="23" t="s">
        <v>71</v>
      </c>
      <c r="C83" s="38">
        <f aca="true" t="shared" si="28" ref="C83:C90">SUM(E83:F83)</f>
        <v>39</v>
      </c>
      <c r="D83" s="39">
        <f aca="true" t="shared" si="29" ref="D83:D90">SUM(I83,L83,O83,R83,U83,X83)</f>
        <v>3</v>
      </c>
      <c r="E83" s="40">
        <f aca="true" t="shared" si="30" ref="E83:F90">SUM(G83,J83,M83,P83,S83,V83)</f>
        <v>26</v>
      </c>
      <c r="F83" s="41">
        <f t="shared" si="30"/>
        <v>13</v>
      </c>
      <c r="G83" s="26"/>
      <c r="H83" s="10"/>
      <c r="I83" s="11"/>
      <c r="J83" s="16"/>
      <c r="K83" s="11"/>
      <c r="L83" s="11"/>
      <c r="M83" s="17">
        <v>26</v>
      </c>
      <c r="N83" s="11">
        <v>13</v>
      </c>
      <c r="O83" s="11">
        <v>3</v>
      </c>
      <c r="P83" s="16"/>
      <c r="Q83" s="11"/>
      <c r="R83" s="18"/>
      <c r="S83" s="11"/>
      <c r="T83" s="11"/>
      <c r="U83" s="11"/>
      <c r="V83" s="16"/>
      <c r="W83" s="11"/>
      <c r="X83" s="11"/>
      <c r="Y83" s="19" t="s">
        <v>41</v>
      </c>
      <c r="Z83" s="20"/>
      <c r="AA83" s="42">
        <f aca="true" t="shared" si="31" ref="AA83:AA90">MAX(IF(I83&gt;0,1,0),IF(L83&gt;0,2,0),IF(O83&gt;0,3,0),IF(R83&gt;0,4,0),IF(U83&gt;0,5,0),IF(X83&gt;0,6,0))</f>
        <v>3</v>
      </c>
    </row>
    <row r="84" spans="1:27" s="37" customFormat="1" ht="15" customHeight="1">
      <c r="A84" s="1" t="s">
        <v>10</v>
      </c>
      <c r="B84" s="23" t="s">
        <v>79</v>
      </c>
      <c r="C84" s="38">
        <f t="shared" si="28"/>
        <v>39</v>
      </c>
      <c r="D84" s="39">
        <f t="shared" si="29"/>
        <v>3</v>
      </c>
      <c r="E84" s="40">
        <f t="shared" si="30"/>
        <v>26</v>
      </c>
      <c r="F84" s="41">
        <f t="shared" si="30"/>
        <v>13</v>
      </c>
      <c r="G84" s="26"/>
      <c r="H84" s="10"/>
      <c r="I84" s="11"/>
      <c r="J84" s="16"/>
      <c r="K84" s="11"/>
      <c r="L84" s="11"/>
      <c r="M84" s="17"/>
      <c r="N84" s="11"/>
      <c r="O84" s="11"/>
      <c r="P84" s="16"/>
      <c r="Q84" s="11"/>
      <c r="R84" s="18"/>
      <c r="S84" s="11"/>
      <c r="T84" s="11"/>
      <c r="U84" s="11"/>
      <c r="V84" s="16">
        <v>26</v>
      </c>
      <c r="W84" s="11">
        <v>13</v>
      </c>
      <c r="X84" s="11">
        <v>3</v>
      </c>
      <c r="Y84" s="21" t="s">
        <v>41</v>
      </c>
      <c r="Z84" s="22"/>
      <c r="AA84" s="43">
        <f t="shared" si="31"/>
        <v>6</v>
      </c>
    </row>
    <row r="85" spans="1:27" s="37" customFormat="1" ht="15" customHeight="1">
      <c r="A85" s="1" t="s">
        <v>11</v>
      </c>
      <c r="B85" s="23" t="s">
        <v>76</v>
      </c>
      <c r="C85" s="38">
        <f t="shared" si="28"/>
        <v>52</v>
      </c>
      <c r="D85" s="39">
        <f t="shared" si="29"/>
        <v>4</v>
      </c>
      <c r="E85" s="40">
        <f t="shared" si="30"/>
        <v>26</v>
      </c>
      <c r="F85" s="41">
        <f t="shared" si="30"/>
        <v>26</v>
      </c>
      <c r="G85" s="26"/>
      <c r="H85" s="10"/>
      <c r="I85" s="11"/>
      <c r="J85" s="16"/>
      <c r="K85" s="11"/>
      <c r="L85" s="11"/>
      <c r="M85" s="17"/>
      <c r="N85" s="11"/>
      <c r="O85" s="11"/>
      <c r="P85" s="16"/>
      <c r="Q85" s="11"/>
      <c r="R85" s="18"/>
      <c r="S85" s="11"/>
      <c r="T85" s="11"/>
      <c r="U85" s="11"/>
      <c r="V85" s="16">
        <v>26</v>
      </c>
      <c r="W85" s="11">
        <v>26</v>
      </c>
      <c r="X85" s="11">
        <v>4</v>
      </c>
      <c r="Y85" s="21" t="s">
        <v>41</v>
      </c>
      <c r="Z85" s="22"/>
      <c r="AA85" s="43">
        <f t="shared" si="31"/>
        <v>6</v>
      </c>
    </row>
    <row r="86" spans="1:27" s="37" customFormat="1" ht="15" customHeight="1">
      <c r="A86" s="1" t="s">
        <v>12</v>
      </c>
      <c r="B86" s="23" t="s">
        <v>70</v>
      </c>
      <c r="C86" s="38">
        <f t="shared" si="28"/>
        <v>39</v>
      </c>
      <c r="D86" s="39">
        <f t="shared" si="29"/>
        <v>3</v>
      </c>
      <c r="E86" s="40">
        <f t="shared" si="30"/>
        <v>26</v>
      </c>
      <c r="F86" s="41">
        <f t="shared" si="30"/>
        <v>13</v>
      </c>
      <c r="G86" s="26"/>
      <c r="H86" s="10"/>
      <c r="I86" s="11"/>
      <c r="J86" s="16"/>
      <c r="K86" s="11"/>
      <c r="L86" s="11"/>
      <c r="M86" s="17"/>
      <c r="N86" s="11"/>
      <c r="O86" s="11"/>
      <c r="P86" s="16">
        <v>26</v>
      </c>
      <c r="Q86" s="11">
        <v>13</v>
      </c>
      <c r="R86" s="18">
        <v>3</v>
      </c>
      <c r="S86" s="11"/>
      <c r="T86" s="11"/>
      <c r="U86" s="11"/>
      <c r="V86" s="16"/>
      <c r="W86" s="11"/>
      <c r="X86" s="11"/>
      <c r="Y86" s="21" t="s">
        <v>41</v>
      </c>
      <c r="Z86" s="22" t="s">
        <v>31</v>
      </c>
      <c r="AA86" s="43">
        <f t="shared" si="31"/>
        <v>4</v>
      </c>
    </row>
    <row r="87" spans="1:27" s="37" customFormat="1" ht="15" customHeight="1">
      <c r="A87" s="1" t="s">
        <v>13</v>
      </c>
      <c r="B87" s="23" t="s">
        <v>59</v>
      </c>
      <c r="C87" s="38">
        <f t="shared" si="28"/>
        <v>39</v>
      </c>
      <c r="D87" s="39">
        <f t="shared" si="29"/>
        <v>3</v>
      </c>
      <c r="E87" s="40">
        <f t="shared" si="30"/>
        <v>26</v>
      </c>
      <c r="F87" s="41">
        <f t="shared" si="30"/>
        <v>13</v>
      </c>
      <c r="G87" s="26"/>
      <c r="H87" s="10"/>
      <c r="I87" s="11"/>
      <c r="J87" s="16"/>
      <c r="K87" s="11"/>
      <c r="L87" s="11"/>
      <c r="M87" s="17"/>
      <c r="N87" s="11"/>
      <c r="O87" s="11"/>
      <c r="P87" s="16"/>
      <c r="Q87" s="11"/>
      <c r="R87" s="18"/>
      <c r="S87" s="11">
        <v>26</v>
      </c>
      <c r="T87" s="11">
        <v>13</v>
      </c>
      <c r="U87" s="11">
        <v>3</v>
      </c>
      <c r="V87" s="16"/>
      <c r="W87" s="11"/>
      <c r="X87" s="11"/>
      <c r="Y87" s="21" t="s">
        <v>41</v>
      </c>
      <c r="Z87" s="22"/>
      <c r="AA87" s="43">
        <f t="shared" si="31"/>
        <v>5</v>
      </c>
    </row>
    <row r="88" spans="1:27" s="37" customFormat="1" ht="15" customHeight="1">
      <c r="A88" s="1" t="s">
        <v>14</v>
      </c>
      <c r="B88" s="23" t="s">
        <v>55</v>
      </c>
      <c r="C88" s="38">
        <f t="shared" si="28"/>
        <v>39</v>
      </c>
      <c r="D88" s="39">
        <f t="shared" si="29"/>
        <v>3</v>
      </c>
      <c r="E88" s="40">
        <f t="shared" si="30"/>
        <v>26</v>
      </c>
      <c r="F88" s="41">
        <f t="shared" si="30"/>
        <v>13</v>
      </c>
      <c r="G88" s="26"/>
      <c r="H88" s="10"/>
      <c r="I88" s="11"/>
      <c r="J88" s="16"/>
      <c r="K88" s="11"/>
      <c r="L88" s="11"/>
      <c r="M88" s="17"/>
      <c r="N88" s="11"/>
      <c r="O88" s="11"/>
      <c r="P88" s="16"/>
      <c r="Q88" s="11"/>
      <c r="R88" s="18"/>
      <c r="S88" s="11"/>
      <c r="T88" s="11"/>
      <c r="U88" s="11"/>
      <c r="V88" s="16">
        <v>26</v>
      </c>
      <c r="W88" s="11">
        <v>13</v>
      </c>
      <c r="X88" s="11">
        <v>3</v>
      </c>
      <c r="Y88" s="21" t="s">
        <v>41</v>
      </c>
      <c r="Z88" s="22"/>
      <c r="AA88" s="43">
        <f t="shared" si="31"/>
        <v>6</v>
      </c>
    </row>
    <row r="89" spans="1:27" s="37" customFormat="1" ht="15" customHeight="1">
      <c r="A89" s="1" t="s">
        <v>15</v>
      </c>
      <c r="B89" s="23" t="s">
        <v>69</v>
      </c>
      <c r="C89" s="38">
        <f t="shared" si="28"/>
        <v>52</v>
      </c>
      <c r="D89" s="39">
        <f t="shared" si="29"/>
        <v>4</v>
      </c>
      <c r="E89" s="40">
        <f t="shared" si="30"/>
        <v>26</v>
      </c>
      <c r="F89" s="41">
        <f t="shared" si="30"/>
        <v>26</v>
      </c>
      <c r="G89" s="26">
        <v>26</v>
      </c>
      <c r="H89" s="10">
        <v>26</v>
      </c>
      <c r="I89" s="11">
        <v>4</v>
      </c>
      <c r="J89" s="16"/>
      <c r="K89" s="11"/>
      <c r="L89" s="11"/>
      <c r="M89" s="17"/>
      <c r="N89" s="11"/>
      <c r="O89" s="11"/>
      <c r="P89" s="16"/>
      <c r="Q89" s="11"/>
      <c r="R89" s="18"/>
      <c r="S89" s="11"/>
      <c r="T89" s="11"/>
      <c r="U89" s="11"/>
      <c r="V89" s="16"/>
      <c r="W89" s="11"/>
      <c r="X89" s="11"/>
      <c r="Y89" s="21" t="s">
        <v>41</v>
      </c>
      <c r="Z89" s="22" t="s">
        <v>31</v>
      </c>
      <c r="AA89" s="43">
        <f t="shared" si="31"/>
        <v>1</v>
      </c>
    </row>
    <row r="90" spans="1:27" s="37" customFormat="1" ht="15" customHeight="1" thickBot="1">
      <c r="A90" s="1" t="s">
        <v>16</v>
      </c>
      <c r="B90" s="23" t="s">
        <v>58</v>
      </c>
      <c r="C90" s="38">
        <f t="shared" si="28"/>
        <v>39</v>
      </c>
      <c r="D90" s="39">
        <f t="shared" si="29"/>
        <v>3</v>
      </c>
      <c r="E90" s="40">
        <f t="shared" si="30"/>
        <v>26</v>
      </c>
      <c r="F90" s="41">
        <f t="shared" si="30"/>
        <v>13</v>
      </c>
      <c r="G90" s="26">
        <v>26</v>
      </c>
      <c r="H90" s="10">
        <v>13</v>
      </c>
      <c r="I90" s="11">
        <v>3</v>
      </c>
      <c r="J90" s="16"/>
      <c r="K90" s="11"/>
      <c r="L90" s="11"/>
      <c r="M90" s="17"/>
      <c r="N90" s="11"/>
      <c r="O90" s="11"/>
      <c r="P90" s="16"/>
      <c r="Q90" s="11"/>
      <c r="R90" s="18"/>
      <c r="S90" s="11"/>
      <c r="T90" s="11"/>
      <c r="U90" s="11"/>
      <c r="V90" s="16"/>
      <c r="W90" s="11"/>
      <c r="X90" s="11"/>
      <c r="Y90" s="21" t="s">
        <v>41</v>
      </c>
      <c r="Z90" s="22"/>
      <c r="AA90" s="48">
        <f t="shared" si="31"/>
        <v>1</v>
      </c>
    </row>
    <row r="91" spans="1:27" s="37" customFormat="1" ht="15" customHeight="1">
      <c r="A91" s="54"/>
      <c r="B91" s="175"/>
      <c r="C91" s="54">
        <f aca="true" t="shared" si="32" ref="C91:X91">SUM(C83:C90)</f>
        <v>338</v>
      </c>
      <c r="D91" s="88">
        <f t="shared" si="32"/>
        <v>26</v>
      </c>
      <c r="E91" s="176">
        <f t="shared" si="32"/>
        <v>208</v>
      </c>
      <c r="F91" s="177">
        <f t="shared" si="32"/>
        <v>130</v>
      </c>
      <c r="G91" s="54">
        <f t="shared" si="32"/>
        <v>52</v>
      </c>
      <c r="H91" s="79">
        <f t="shared" si="32"/>
        <v>39</v>
      </c>
      <c r="I91" s="69">
        <f t="shared" si="32"/>
        <v>7</v>
      </c>
      <c r="J91" s="80">
        <f t="shared" si="32"/>
        <v>0</v>
      </c>
      <c r="K91" s="79">
        <f t="shared" si="32"/>
        <v>0</v>
      </c>
      <c r="L91" s="69">
        <f t="shared" si="32"/>
        <v>0</v>
      </c>
      <c r="M91" s="83">
        <f t="shared" si="32"/>
        <v>26</v>
      </c>
      <c r="N91" s="79">
        <f t="shared" si="32"/>
        <v>13</v>
      </c>
      <c r="O91" s="69">
        <f t="shared" si="32"/>
        <v>3</v>
      </c>
      <c r="P91" s="80">
        <f t="shared" si="32"/>
        <v>26</v>
      </c>
      <c r="Q91" s="79">
        <f t="shared" si="32"/>
        <v>13</v>
      </c>
      <c r="R91" s="72">
        <f t="shared" si="32"/>
        <v>3</v>
      </c>
      <c r="S91" s="79">
        <f t="shared" si="32"/>
        <v>26</v>
      </c>
      <c r="T91" s="79">
        <f t="shared" si="32"/>
        <v>13</v>
      </c>
      <c r="U91" s="69">
        <f t="shared" si="32"/>
        <v>3</v>
      </c>
      <c r="V91" s="80">
        <f t="shared" si="32"/>
        <v>78</v>
      </c>
      <c r="W91" s="79">
        <f t="shared" si="32"/>
        <v>52</v>
      </c>
      <c r="X91" s="69">
        <f t="shared" si="32"/>
        <v>10</v>
      </c>
      <c r="Y91" s="178"/>
      <c r="Z91" s="83"/>
      <c r="AA91" s="85"/>
    </row>
    <row r="92" spans="1:28" s="180" customFormat="1" ht="19.5" customHeight="1">
      <c r="A92" s="341" t="s">
        <v>109</v>
      </c>
      <c r="B92" s="342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2"/>
      <c r="U92" s="342"/>
      <c r="V92" s="342"/>
      <c r="W92" s="342"/>
      <c r="X92" s="342"/>
      <c r="Y92" s="342"/>
      <c r="Z92" s="342"/>
      <c r="AA92" s="342"/>
      <c r="AB92" s="179"/>
    </row>
    <row r="93" spans="1:28" s="180" customFormat="1" ht="16.5" customHeight="1">
      <c r="A93" s="183" t="s">
        <v>53</v>
      </c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79"/>
    </row>
    <row r="94" spans="1:28" s="180" customFormat="1" ht="15.75">
      <c r="A94" s="183" t="s">
        <v>110</v>
      </c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79"/>
    </row>
    <row r="95" s="186" customFormat="1" ht="15.75">
      <c r="A95" s="185" t="s">
        <v>111</v>
      </c>
    </row>
    <row r="96" spans="1:27" ht="15.75">
      <c r="A96" s="181"/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</row>
    <row r="97" spans="1:27" ht="15.75">
      <c r="A97" s="174"/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</row>
  </sheetData>
  <sheetProtection selectLockedCells="1"/>
  <mergeCells count="130">
    <mergeCell ref="A93:AA93"/>
    <mergeCell ref="H2:AA2"/>
    <mergeCell ref="A92:AA92"/>
    <mergeCell ref="C70:F70"/>
    <mergeCell ref="S70:U70"/>
    <mergeCell ref="A72:AA72"/>
    <mergeCell ref="A71:AA71"/>
    <mergeCell ref="G70:I70"/>
    <mergeCell ref="N11:N12"/>
    <mergeCell ref="S10:U10"/>
    <mergeCell ref="A59:AA59"/>
    <mergeCell ref="Y61:AA62"/>
    <mergeCell ref="P62:R62"/>
    <mergeCell ref="T11:T12"/>
    <mergeCell ref="A22:AA22"/>
    <mergeCell ref="J11:J12"/>
    <mergeCell ref="A9:A12"/>
    <mergeCell ref="Q11:Q12"/>
    <mergeCell ref="C9:F10"/>
    <mergeCell ref="M10:O10"/>
    <mergeCell ref="J70:L70"/>
    <mergeCell ref="Y70:AA70"/>
    <mergeCell ref="A70:B70"/>
    <mergeCell ref="M70:O70"/>
    <mergeCell ref="A49:AA49"/>
    <mergeCell ref="A68:B68"/>
    <mergeCell ref="A65:B65"/>
    <mergeCell ref="G67:H67"/>
    <mergeCell ref="J68:K68"/>
    <mergeCell ref="A67:B67"/>
    <mergeCell ref="A82:AA82"/>
    <mergeCell ref="A35:AA35"/>
    <mergeCell ref="A61:B63"/>
    <mergeCell ref="Y63:Z63"/>
    <mergeCell ref="P70:R70"/>
    <mergeCell ref="F11:F12"/>
    <mergeCell ref="E11:E12"/>
    <mergeCell ref="V70:X70"/>
    <mergeCell ref="K11:K12"/>
    <mergeCell ref="L11:L12"/>
    <mergeCell ref="A6:AA6"/>
    <mergeCell ref="A8:AA8"/>
    <mergeCell ref="U11:U12"/>
    <mergeCell ref="S11:S12"/>
    <mergeCell ref="C11:D11"/>
    <mergeCell ref="A7:AA7"/>
    <mergeCell ref="S9:X9"/>
    <mergeCell ref="G10:I10"/>
    <mergeCell ref="P10:R10"/>
    <mergeCell ref="M9:R9"/>
    <mergeCell ref="P11:P12"/>
    <mergeCell ref="V11:V12"/>
    <mergeCell ref="AA64:AA69"/>
    <mergeCell ref="Y64:Z69"/>
    <mergeCell ref="O11:O12"/>
    <mergeCell ref="A14:AA14"/>
    <mergeCell ref="A60:AA60"/>
    <mergeCell ref="H11:H12"/>
    <mergeCell ref="G66:H66"/>
    <mergeCell ref="J66:K66"/>
    <mergeCell ref="P68:Q68"/>
    <mergeCell ref="J62:L62"/>
    <mergeCell ref="M67:N67"/>
    <mergeCell ref="S67:T67"/>
    <mergeCell ref="E61:F62"/>
    <mergeCell ref="G65:H65"/>
    <mergeCell ref="I64:I68"/>
    <mergeCell ref="L64:L68"/>
    <mergeCell ref="G64:H64"/>
    <mergeCell ref="G62:I62"/>
    <mergeCell ref="M65:N65"/>
    <mergeCell ref="J65:K65"/>
    <mergeCell ref="M68:N68"/>
    <mergeCell ref="S64:T64"/>
    <mergeCell ref="J10:L10"/>
    <mergeCell ref="A54:AA54"/>
    <mergeCell ref="G61:L61"/>
    <mergeCell ref="I11:I12"/>
    <mergeCell ref="A45:AA45"/>
    <mergeCell ref="X11:X12"/>
    <mergeCell ref="Z9:AA12"/>
    <mergeCell ref="R11:R12"/>
    <mergeCell ref="B9:B12"/>
    <mergeCell ref="G9:L9"/>
    <mergeCell ref="P65:Q65"/>
    <mergeCell ref="S65:T65"/>
    <mergeCell ref="W11:W12"/>
    <mergeCell ref="P64:Q64"/>
    <mergeCell ref="C61:D62"/>
    <mergeCell ref="M11:M12"/>
    <mergeCell ref="A66:B66"/>
    <mergeCell ref="E64:E69"/>
    <mergeCell ref="A69:B69"/>
    <mergeCell ref="A64:B64"/>
    <mergeCell ref="F64:F69"/>
    <mergeCell ref="J67:K67"/>
    <mergeCell ref="G68:H68"/>
    <mergeCell ref="G69:X69"/>
    <mergeCell ref="J64:K64"/>
    <mergeCell ref="V67:W67"/>
    <mergeCell ref="Y9:Y12"/>
    <mergeCell ref="V10:X10"/>
    <mergeCell ref="S61:X61"/>
    <mergeCell ref="O64:O68"/>
    <mergeCell ref="R64:R68"/>
    <mergeCell ref="U64:U68"/>
    <mergeCell ref="V68:W68"/>
    <mergeCell ref="X64:X68"/>
    <mergeCell ref="M62:O62"/>
    <mergeCell ref="V65:W65"/>
    <mergeCell ref="F1:AA1"/>
    <mergeCell ref="V66:W66"/>
    <mergeCell ref="S66:T66"/>
    <mergeCell ref="M64:N64"/>
    <mergeCell ref="A50:AA50"/>
    <mergeCell ref="M61:R61"/>
    <mergeCell ref="G11:G12"/>
    <mergeCell ref="C3:AA3"/>
    <mergeCell ref="S62:U62"/>
    <mergeCell ref="V64:W64"/>
    <mergeCell ref="A96:AA96"/>
    <mergeCell ref="A94:AA94"/>
    <mergeCell ref="A95:IV95"/>
    <mergeCell ref="A13:AA13"/>
    <mergeCell ref="B5:AA5"/>
    <mergeCell ref="P66:Q66"/>
    <mergeCell ref="M66:N66"/>
    <mergeCell ref="P67:Q67"/>
    <mergeCell ref="S68:T68"/>
    <mergeCell ref="V62:X62"/>
  </mergeCells>
  <printOptions gridLines="1" horizontalCentered="1"/>
  <pageMargins left="0.1968503937007874" right="0.1968503937007874" top="0.984251968503937" bottom="0.7480314960629921" header="0.31496062992125984" footer="0.31496062992125984"/>
  <pageSetup fitToHeight="0" fitToWidth="1" horizontalDpi="300" verticalDpi="300" orientation="portrait" paperSize="9" scale="48" r:id="rId1"/>
  <rowBreaks count="1" manualBreakCount="1">
    <brk id="7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rektorat</cp:lastModifiedBy>
  <cp:lastPrinted>2022-06-02T12:25:28Z</cp:lastPrinted>
  <dcterms:created xsi:type="dcterms:W3CDTF">1997-02-26T13:46:56Z</dcterms:created>
  <dcterms:modified xsi:type="dcterms:W3CDTF">2022-06-13T08:22:35Z</dcterms:modified>
  <cp:category/>
  <cp:version/>
  <cp:contentType/>
  <cp:contentStatus/>
</cp:coreProperties>
</file>