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Zarządzanie II st. 2022" sheetId="1" r:id="rId1"/>
    <sheet name="Arkusz1" sheetId="2" r:id="rId2"/>
  </sheets>
  <definedNames>
    <definedName name="_xlnm.Print_Area" localSheetId="0">'Zarządzanie II st. 2022'!$A$6:$AA$104</definedName>
  </definedNames>
  <calcPr fullCalcOnLoad="1"/>
</workbook>
</file>

<file path=xl/comments1.xml><?xml version="1.0" encoding="utf-8"?>
<comments xmlns="http://schemas.openxmlformats.org/spreadsheetml/2006/main">
  <authors>
    <author>fratczak@gmail.com</author>
  </authors>
  <commentList>
    <comment ref="B83" authorId="0">
      <text>
        <r>
          <rPr>
            <sz val="9"/>
            <rFont val="Tahoma"/>
            <family val="2"/>
          </rPr>
          <t xml:space="preserve">zamiast polityki
</t>
        </r>
      </text>
    </comment>
  </commentList>
</comments>
</file>

<file path=xl/sharedStrings.xml><?xml version="1.0" encoding="utf-8"?>
<sst xmlns="http://schemas.openxmlformats.org/spreadsheetml/2006/main" count="277" uniqueCount="111">
  <si>
    <t>Lp.</t>
  </si>
  <si>
    <t>Nazwa przedmiotu</t>
  </si>
  <si>
    <t>Suma godzin</t>
  </si>
  <si>
    <t>I rok</t>
  </si>
  <si>
    <t>II rok</t>
  </si>
  <si>
    <t>EGZAMINY ( E )</t>
  </si>
  <si>
    <t>1 sem.</t>
  </si>
  <si>
    <t>2 sem.</t>
  </si>
  <si>
    <t>3 sem.</t>
  </si>
  <si>
    <t>4 sem.</t>
  </si>
  <si>
    <t>Godziny</t>
  </si>
  <si>
    <t>Razem</t>
  </si>
  <si>
    <t>Wykłady</t>
  </si>
  <si>
    <t>Ćwiczenia</t>
  </si>
  <si>
    <t>ECTS</t>
  </si>
  <si>
    <t>1.</t>
  </si>
  <si>
    <t>ZO</t>
  </si>
  <si>
    <t>2.</t>
  </si>
  <si>
    <t>3.</t>
  </si>
  <si>
    <t>E</t>
  </si>
  <si>
    <t>4.</t>
  </si>
  <si>
    <t>5.</t>
  </si>
  <si>
    <t>6.</t>
  </si>
  <si>
    <t>7.</t>
  </si>
  <si>
    <t>8.</t>
  </si>
  <si>
    <t>ZESTAWIENIE</t>
  </si>
  <si>
    <t>Razem godziny i punkty</t>
  </si>
  <si>
    <t xml:space="preserve">1 sem. </t>
  </si>
  <si>
    <t>Liczba przedmiotów z praktykami</t>
  </si>
  <si>
    <t>Obowiązkowe szkolenie z zakresu bezpieczeństwa i higieny pracy w wymiarze 4 godzin realizowane jest na początku I semestru.</t>
  </si>
  <si>
    <t xml:space="preserve">Makroekonomia       </t>
  </si>
  <si>
    <t xml:space="preserve">Zarządzanie procesami        </t>
  </si>
  <si>
    <t xml:space="preserve">Psychologia w zarządzaniu     </t>
  </si>
  <si>
    <t xml:space="preserve">Zarządzanie kapitałem intelektualnym     </t>
  </si>
  <si>
    <t xml:space="preserve">Kierunki rozwoju sportu i turystyki  </t>
  </si>
  <si>
    <t xml:space="preserve">Metody i narzędzia doskonalenia jakości w organizacjach sportowych i turystycznych      </t>
  </si>
  <si>
    <t xml:space="preserve">Badania rynkowe w organizacjach sportowych i turystycznych </t>
  </si>
  <si>
    <t xml:space="preserve">Społeczna odpowiedzialność biznesu </t>
  </si>
  <si>
    <t>ZZ</t>
  </si>
  <si>
    <t>Język angielski</t>
  </si>
  <si>
    <t>Zarządzanie organizacjami sportowymi i turystycznymi</t>
  </si>
  <si>
    <t>Zarządzanie kapitałem ludzkim</t>
  </si>
  <si>
    <t>Zarządzanie infrastrukturą sportową</t>
  </si>
  <si>
    <t>Etyka w sporcie</t>
  </si>
  <si>
    <t>Sponsoring w sporcie</t>
  </si>
  <si>
    <t>Organizacja imprez sprtowych</t>
  </si>
  <si>
    <t>Ekonomika sportu</t>
  </si>
  <si>
    <t>Zarządzanie usługami w sporcie (lub) PR w sporcie</t>
  </si>
  <si>
    <t>EGZAMINY (E)</t>
  </si>
  <si>
    <t>Prawo w zarządzaniu przedsiębiorstwem</t>
  </si>
  <si>
    <t>Innowacje w kształtowaniu kapitału ludzkiego</t>
  </si>
  <si>
    <t>Coaching i rozwój kompetencji</t>
  </si>
  <si>
    <t>Preswazja i techniki negocjacyjne</t>
  </si>
  <si>
    <t xml:space="preserve">Inwestycje rzeczowe i kapitałowe </t>
  </si>
  <si>
    <t>Modele strategii personalnej</t>
  </si>
  <si>
    <t>Technologie informacyjno-komunikacyjne w organizacjach sportowych i turystycznych</t>
  </si>
  <si>
    <t xml:space="preserve">Zarządzanie strategiczne   </t>
  </si>
  <si>
    <t>Koncepcje zarządzania organizacjami</t>
  </si>
  <si>
    <t xml:space="preserve">Zarządzanie kulturą organizacyjną       </t>
  </si>
  <si>
    <t>Inżynieria zrównoważonego rozwoju</t>
  </si>
  <si>
    <t>Premiowanie pracy i systemy wynagradzania</t>
  </si>
  <si>
    <t>Komponenty kapitału ludzkiego organizacji</t>
  </si>
  <si>
    <t>Statystyka matematyczna</t>
  </si>
  <si>
    <t>Organizacja i metodologia badań naukowych</t>
  </si>
  <si>
    <t>Egzaminy</t>
  </si>
  <si>
    <t>ZALICZENIA (ZO - z oceną, ZZ - "zal")</t>
  </si>
  <si>
    <t>Przywództwo i procesy decyzyjne</t>
  </si>
  <si>
    <t>2,3,4</t>
  </si>
  <si>
    <t>Teoria podejmowania decyzji</t>
  </si>
  <si>
    <t xml:space="preserve">Strategie rozwoju  organizacji sportowych i turystycznych </t>
  </si>
  <si>
    <t>Grupa przedmiotów językowych</t>
  </si>
  <si>
    <t>Problemy bezpieczeństwa wybranych regionów świata</t>
  </si>
  <si>
    <t>Zarządzanie bezpieczeństwem jednostki w kontekście rozwoju cywilizacji technicznej i komunikacji</t>
  </si>
  <si>
    <t>Zarządzanie marketingowe w organizacjach sportowych i turystycznych</t>
  </si>
  <si>
    <t>9.</t>
  </si>
  <si>
    <t>Rachunkowość zarządcza</t>
  </si>
  <si>
    <t xml:space="preserve">A.  GRUPA PRZEDMIOTÓW TREŚCI PODSTAWOWYCH </t>
  </si>
  <si>
    <t>I. PRZEDMIOTY OBLIGATORYJNE</t>
  </si>
  <si>
    <t xml:space="preserve">B.  GRUPA PRZEDMIOTÓW TREŚCI KIERUNKOWYCH </t>
  </si>
  <si>
    <t>C.  GRUPA PRZEDMIOTÓW OGÓLNOUCZELNIANYCH</t>
  </si>
  <si>
    <t>II. GRUPA PRZEDMIOTÓW DO WYBORU</t>
  </si>
  <si>
    <t>D. GRUPA PRZEDMIOTÓW Z ZARESU SPECJALNOŚCI  - STUDENT WYBIERA JEDNĄ ZE SPECJALNOŚCI</t>
  </si>
  <si>
    <t>E. GRUPY PRZEDMIOTÓW DO WYBORU Z RÓŻNYCH OBSZARÓW KSZTAŁCENIA</t>
  </si>
  <si>
    <t>Grupa przedmiotów z zakresu nauk podstawowych</t>
  </si>
  <si>
    <t>Grupa przedmiotów kierunkowych</t>
  </si>
  <si>
    <t>Grupa przedmiotów ogólnouczelnianych</t>
  </si>
  <si>
    <t xml:space="preserve">Grupa przedmiotów z zakresu specjalności </t>
  </si>
  <si>
    <t>Grupa przedmiotów kształcenia do wyboru z różnych obszarów kształcenia</t>
  </si>
  <si>
    <t xml:space="preserve">D. GRUPY PRZEDMIOTÓW DO WYBORU Z ZAKRESU SPECJALNOŚCI </t>
  </si>
  <si>
    <t>1. GRUPA PRZEDMIOTÓW Z ZAKRESU SPECJALNOŚCI - ZARZĄDZANIE ORGANIZACJAMI SPORTOWYMI I TURYSTYCZNYMI</t>
  </si>
  <si>
    <t>Zarządzanie bezpieczeństwem</t>
  </si>
  <si>
    <t xml:space="preserve">   Zarządzanie zmianą w organizacjach sportowych i turystycznych</t>
  </si>
  <si>
    <t>2. GRUPA PRZEDMIOTÓW Z ZAKRESU SPECJALNOŚCI - ZARZĄDZANIE KAPITAŁEM LUDZKIM</t>
  </si>
  <si>
    <t>3. GRUPA PRZEDMIOTÓW Z ZAKRESU SPECJALNOŚCI - ZARZĄDZANIE BEZPIECZEŃSTWEM</t>
  </si>
  <si>
    <t>Bezpieczeństwo w różnych sferach działalności gospodarczej</t>
  </si>
  <si>
    <t>Podstawy zarządzania bezpieczeństwem</t>
  </si>
  <si>
    <t>Optymalizacja procesów przepływu informacji w sytuacjach kryzysowych</t>
  </si>
  <si>
    <t>Grupa przedmiotów z nauk społecznych</t>
  </si>
  <si>
    <t>Grupa przedmiotów z nauk o zarządzaniu w kulturze fizycznej</t>
  </si>
  <si>
    <t>ZALICZENIA (ZO - z oceną,ZZ - "zal")</t>
  </si>
  <si>
    <t>Przygotowanie sprawnościowe grup dyspozycyjnych</t>
  </si>
  <si>
    <t>Zarządzanie bezpieczeństwem w trakcie zgromadzeń oraz imprez masowych</t>
  </si>
  <si>
    <t>PLAN STACJONARNYCH STUDIÓW DRUGIEGO STOPNIA</t>
  </si>
  <si>
    <t>Strona 9</t>
  </si>
  <si>
    <t>Strona 10</t>
  </si>
  <si>
    <t>Seminarium dyplomowe</t>
  </si>
  <si>
    <t xml:space="preserve">                                                                                             I ROK 2022/2023</t>
  </si>
  <si>
    <t xml:space="preserve">KIERUNEK ZARZĄDZANIE </t>
  </si>
  <si>
    <t>PROFIL OGÓLNOAKADEMICKI, TYTUŁ ZAWODOWY ABSOLWENTA: MAGISTER</t>
  </si>
  <si>
    <t>Zatwierdzone Uchwałą Rady Wydziału Zarządzania Sportem i Turystyką Nr RWZST-2-V/1/2022 z dnia 17 maja 2022 r.</t>
  </si>
  <si>
    <t xml:space="preserve">Załącznik Nr 2 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</si>
</sst>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116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Times New Roman CE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0"/>
      <name val="Times New Roman"/>
      <family val="1"/>
    </font>
    <font>
      <sz val="10"/>
      <name val="Times New Roman CE"/>
      <family val="0"/>
    </font>
    <font>
      <b/>
      <sz val="10"/>
      <name val="Arial CE"/>
      <family val="0"/>
    </font>
    <font>
      <b/>
      <sz val="10"/>
      <name val="Times New Roman CE"/>
      <family val="1"/>
    </font>
    <font>
      <b/>
      <sz val="7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9"/>
      <name val="Arial CE"/>
      <family val="0"/>
    </font>
    <font>
      <sz val="12"/>
      <name val="Arial CE"/>
      <family val="0"/>
    </font>
    <font>
      <b/>
      <sz val="7"/>
      <name val="Times New Roman"/>
      <family val="1"/>
    </font>
    <font>
      <sz val="6"/>
      <name val="Arial CE"/>
      <family val="0"/>
    </font>
    <font>
      <sz val="12"/>
      <name val="Times New Roman CE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4"/>
      <name val="Times New Roman CE"/>
      <family val="1"/>
    </font>
    <font>
      <sz val="14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9"/>
      <name val="Tahoma"/>
      <family val="2"/>
    </font>
    <font>
      <sz val="8"/>
      <name val="Times New Roman"/>
      <family val="1"/>
    </font>
    <font>
      <sz val="8"/>
      <name val="Times New Roman CE"/>
      <family val="0"/>
    </font>
    <font>
      <sz val="8"/>
      <name val="Arial CE"/>
      <family val="0"/>
    </font>
    <font>
      <b/>
      <sz val="8"/>
      <name val="Arial CE"/>
      <family val="0"/>
    </font>
    <font>
      <sz val="14"/>
      <name val="Times New Roman CE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3"/>
      <name val="Arial CE"/>
      <family val="0"/>
    </font>
    <font>
      <sz val="12"/>
      <color indexed="8"/>
      <name val="Times New Roman CE"/>
      <family val="1"/>
    </font>
    <font>
      <sz val="8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Times New Roman"/>
      <family val="1"/>
    </font>
    <font>
      <sz val="14"/>
      <color indexed="8"/>
      <name val="Arial CE"/>
      <family val="0"/>
    </font>
    <font>
      <b/>
      <sz val="6"/>
      <color indexed="8"/>
      <name val="Times New Roman CE"/>
      <family val="0"/>
    </font>
    <font>
      <b/>
      <sz val="7"/>
      <color indexed="8"/>
      <name val="Times New Roman"/>
      <family val="1"/>
    </font>
    <font>
      <b/>
      <sz val="12"/>
      <color indexed="8"/>
      <name val="Times New Roman CE"/>
      <family val="0"/>
    </font>
    <font>
      <sz val="6"/>
      <color indexed="8"/>
      <name val="Times New Roman CE"/>
      <family val="1"/>
    </font>
    <font>
      <sz val="6"/>
      <color indexed="8"/>
      <name val="Arial CE"/>
      <family val="0"/>
    </font>
    <font>
      <sz val="7"/>
      <color indexed="8"/>
      <name val="Times New Roman CE"/>
      <family val="1"/>
    </font>
    <font>
      <b/>
      <sz val="7"/>
      <color indexed="8"/>
      <name val="Times New Roman CE"/>
      <family val="1"/>
    </font>
    <font>
      <sz val="10"/>
      <color indexed="8"/>
      <name val="Times New Roman CE"/>
      <family val="1"/>
    </font>
    <font>
      <sz val="10"/>
      <color indexed="8"/>
      <name val="Arial CE"/>
      <family val="0"/>
    </font>
    <font>
      <b/>
      <sz val="11"/>
      <color indexed="8"/>
      <name val="Times New Roman CE"/>
      <family val="1"/>
    </font>
    <font>
      <sz val="11"/>
      <color indexed="8"/>
      <name val="Arial CE"/>
      <family val="0"/>
    </font>
    <font>
      <b/>
      <sz val="9"/>
      <color indexed="8"/>
      <name val="Times New Roman CE"/>
      <family val="1"/>
    </font>
    <font>
      <b/>
      <sz val="10"/>
      <color indexed="8"/>
      <name val="Times New Roman CE"/>
      <family val="1"/>
    </font>
    <font>
      <sz val="10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24998000264167786"/>
      <name val="Arial CE"/>
      <family val="0"/>
    </font>
    <font>
      <sz val="10"/>
      <color theme="1" tint="0.34999001026153564"/>
      <name val="Arial CE"/>
      <family val="0"/>
    </font>
    <font>
      <sz val="12"/>
      <color theme="1"/>
      <name val="Times New Roman CE"/>
      <family val="1"/>
    </font>
    <font>
      <sz val="8"/>
      <color theme="1"/>
      <name val="Arial CE"/>
      <family val="0"/>
    </font>
    <font>
      <sz val="12"/>
      <color theme="1"/>
      <name val="Arial CE"/>
      <family val="0"/>
    </font>
    <font>
      <b/>
      <sz val="12"/>
      <color theme="1"/>
      <name val="Arial CE"/>
      <family val="0"/>
    </font>
    <font>
      <sz val="12"/>
      <color theme="1"/>
      <name val="Times New Roman"/>
      <family val="1"/>
    </font>
    <font>
      <sz val="14"/>
      <color theme="1"/>
      <name val="Arial CE"/>
      <family val="0"/>
    </font>
    <font>
      <b/>
      <sz val="6"/>
      <color theme="1"/>
      <name val="Times New Roman CE"/>
      <family val="0"/>
    </font>
    <font>
      <b/>
      <sz val="7"/>
      <color theme="1"/>
      <name val="Times New Roman"/>
      <family val="1"/>
    </font>
    <font>
      <b/>
      <sz val="12"/>
      <color theme="1"/>
      <name val="Times New Roman CE"/>
      <family val="0"/>
    </font>
    <font>
      <sz val="7"/>
      <color theme="1"/>
      <name val="Times New Roman CE"/>
      <family val="1"/>
    </font>
    <font>
      <b/>
      <sz val="9"/>
      <color theme="1"/>
      <name val="Times New Roman CE"/>
      <family val="1"/>
    </font>
    <font>
      <sz val="9"/>
      <color theme="1"/>
      <name val="Arial CE"/>
      <family val="0"/>
    </font>
    <font>
      <sz val="10"/>
      <color theme="1"/>
      <name val="Times New Roman CE"/>
      <family val="1"/>
    </font>
    <font>
      <sz val="10"/>
      <color theme="1"/>
      <name val="Arial CE"/>
      <family val="0"/>
    </font>
    <font>
      <sz val="6"/>
      <color theme="1"/>
      <name val="Times New Roman CE"/>
      <family val="1"/>
    </font>
    <font>
      <sz val="6"/>
      <color theme="1"/>
      <name val="Arial CE"/>
      <family val="0"/>
    </font>
    <font>
      <b/>
      <sz val="10"/>
      <color theme="1"/>
      <name val="Times New Roman CE"/>
      <family val="1"/>
    </font>
    <font>
      <sz val="10"/>
      <color theme="1"/>
      <name val="Times New Roman"/>
      <family val="1"/>
    </font>
    <font>
      <b/>
      <sz val="11"/>
      <color theme="1"/>
      <name val="Times New Roman CE"/>
      <family val="1"/>
    </font>
    <font>
      <sz val="11"/>
      <color theme="1"/>
      <name val="Arial CE"/>
      <family val="0"/>
    </font>
    <font>
      <b/>
      <sz val="7"/>
      <color theme="1"/>
      <name val="Times New Roman C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thin"/>
      <right style="double"/>
      <top style="thin"/>
      <bottom style="thin"/>
    </border>
    <border>
      <left style="double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thin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 style="thin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/>
      <bottom style="thin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/>
    </border>
    <border>
      <left style="double"/>
      <right style="thin"/>
      <top/>
      <bottom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/>
      <top style="medium"/>
      <bottom style="medium"/>
    </border>
    <border>
      <left/>
      <right style="double"/>
      <top/>
      <bottom style="medium"/>
    </border>
    <border>
      <left style="double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medium"/>
      <bottom style="double"/>
    </border>
    <border>
      <left/>
      <right style="thin"/>
      <top style="medium"/>
      <bottom style="medium"/>
    </border>
    <border>
      <left style="thin"/>
      <right style="double"/>
      <top style="medium"/>
      <bottom style="medium"/>
    </border>
    <border>
      <left/>
      <right/>
      <top style="medium"/>
      <bottom/>
    </border>
    <border>
      <left style="medium"/>
      <right style="double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 style="double"/>
      <top style="thin"/>
      <bottom/>
    </border>
    <border>
      <left style="medium"/>
      <right style="thin"/>
      <top style="thin"/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/>
      <right style="thin">
        <color theme="0" tint="-0.1499900072813034"/>
      </right>
      <top style="thin"/>
      <bottom style="thin">
        <color theme="0" tint="-0.1499900072813034"/>
      </bottom>
    </border>
    <border>
      <left style="thin"/>
      <right>
        <color indexed="63"/>
      </right>
      <top style="thin">
        <color theme="0" tint="-0.1499900072813034"/>
      </top>
      <bottom style="medium"/>
    </border>
    <border>
      <left/>
      <right style="medium"/>
      <top style="double"/>
      <bottom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/>
      <right style="double"/>
      <top style="double"/>
      <bottom/>
    </border>
    <border>
      <left>
        <color indexed="63"/>
      </left>
      <right style="double"/>
      <top style="medium"/>
      <bottom style="double"/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/>
    </border>
    <border>
      <left style="thin">
        <color theme="0" tint="-0.1499900072813034"/>
      </left>
      <right style="thin">
        <color theme="0" tint="-0.1499900072813034"/>
      </right>
      <top style="medium"/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 style="thin"/>
      <top style="thin"/>
      <bottom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double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thin"/>
      <top/>
      <bottom style="medium"/>
    </border>
    <border>
      <left/>
      <right style="double"/>
      <top style="medium"/>
      <bottom style="medium"/>
    </border>
    <border>
      <left style="medium"/>
      <right/>
      <top style="thin"/>
      <bottom/>
    </border>
    <border>
      <left style="double"/>
      <right/>
      <top style="thin"/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double"/>
      <top/>
      <bottom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 style="double"/>
      <top/>
      <bottom style="thin"/>
    </border>
    <border>
      <left style="medium"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 style="medium"/>
      <top style="thin"/>
      <bottom style="thin"/>
    </border>
    <border>
      <left style="medium"/>
      <right/>
      <top/>
      <bottom style="double"/>
    </border>
    <border>
      <left/>
      <right style="double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double"/>
      <bottom/>
    </border>
    <border>
      <left style="double"/>
      <right/>
      <top style="double"/>
      <bottom style="thin"/>
    </border>
    <border>
      <left style="medium"/>
      <right/>
      <top style="double"/>
      <bottom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thin"/>
      <top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/>
      <top style="medium"/>
      <bottom style="thin"/>
    </border>
    <border>
      <left/>
      <right style="double"/>
      <top style="medium"/>
      <bottom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thin"/>
      <right style="medium"/>
      <top style="double"/>
      <bottom style="thin"/>
    </border>
    <border>
      <left/>
      <right style="double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29" borderId="4" applyNumberFormat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8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592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18" fillId="33" borderId="11" xfId="53" applyFont="1" applyFill="1" applyBorder="1" applyAlignment="1" applyProtection="1">
      <alignment horizontal="left" vertical="center" wrapText="1" indent="1"/>
      <protection/>
    </xf>
    <xf numFmtId="0" fontId="19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34" borderId="14" xfId="0" applyFont="1" applyFill="1" applyBorder="1" applyAlignment="1">
      <alignment horizontal="center" vertical="center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/>
      <protection/>
    </xf>
    <xf numFmtId="0" fontId="19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18" fillId="34" borderId="30" xfId="0" applyFont="1" applyFill="1" applyBorder="1" applyAlignment="1">
      <alignment horizontal="center" vertical="center"/>
    </xf>
    <xf numFmtId="0" fontId="16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 wrapText="1"/>
    </xf>
    <xf numFmtId="0" fontId="16" fillId="34" borderId="32" xfId="0" applyFont="1" applyFill="1" applyBorder="1" applyAlignment="1">
      <alignment horizontal="center" vertical="center"/>
    </xf>
    <xf numFmtId="0" fontId="17" fillId="34" borderId="32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3" fillId="34" borderId="32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8" fillId="33" borderId="38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33" borderId="28" xfId="53" applyFont="1" applyFill="1" applyBorder="1" applyAlignment="1" applyProtection="1">
      <alignment horizontal="left" vertical="center" wrapText="1" indent="1"/>
      <protection/>
    </xf>
    <xf numFmtId="0" fontId="18" fillId="33" borderId="39" xfId="0" applyFont="1" applyFill="1" applyBorder="1" applyAlignment="1">
      <alignment horizontal="center" vertical="center"/>
    </xf>
    <xf numFmtId="0" fontId="18" fillId="0" borderId="40" xfId="52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42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33" borderId="43" xfId="0" applyFont="1" applyFill="1" applyBorder="1" applyAlignment="1">
      <alignment horizontal="center" vertical="center"/>
    </xf>
    <xf numFmtId="0" fontId="18" fillId="35" borderId="44" xfId="0" applyFont="1" applyFill="1" applyBorder="1" applyAlignment="1" applyProtection="1">
      <alignment horizontal="center" vertical="center"/>
      <protection locked="0"/>
    </xf>
    <xf numFmtId="0" fontId="18" fillId="35" borderId="39" xfId="0" applyFont="1" applyFill="1" applyBorder="1" applyAlignment="1">
      <alignment horizontal="center" vertical="center"/>
    </xf>
    <xf numFmtId="0" fontId="18" fillId="35" borderId="34" xfId="0" applyFont="1" applyFill="1" applyBorder="1" applyAlignment="1">
      <alignment horizontal="center" vertical="center"/>
    </xf>
    <xf numFmtId="0" fontId="18" fillId="35" borderId="11" xfId="0" applyFont="1" applyFill="1" applyBorder="1" applyAlignment="1" applyProtection="1">
      <alignment horizontal="left" vertical="center" wrapText="1" indent="1"/>
      <protection locked="0"/>
    </xf>
    <xf numFmtId="0" fontId="18" fillId="35" borderId="45" xfId="0" applyFont="1" applyFill="1" applyBorder="1" applyAlignment="1">
      <alignment horizontal="left" vertical="center" wrapText="1" indent="1"/>
    </xf>
    <xf numFmtId="1" fontId="18" fillId="35" borderId="46" xfId="0" applyNumberFormat="1" applyFont="1" applyFill="1" applyBorder="1" applyAlignment="1">
      <alignment horizontal="center" vertical="center" wrapText="1"/>
    </xf>
    <xf numFmtId="0" fontId="19" fillId="35" borderId="45" xfId="0" applyFont="1" applyFill="1" applyBorder="1" applyAlignment="1">
      <alignment horizontal="center" vertical="center" wrapText="1"/>
    </xf>
    <xf numFmtId="0" fontId="19" fillId="35" borderId="47" xfId="0" applyFont="1" applyFill="1" applyBorder="1" applyAlignment="1">
      <alignment horizontal="center" vertical="center" wrapText="1"/>
    </xf>
    <xf numFmtId="0" fontId="19" fillId="35" borderId="48" xfId="0" applyFont="1" applyFill="1" applyBorder="1" applyAlignment="1">
      <alignment horizontal="center" vertical="center" wrapText="1"/>
    </xf>
    <xf numFmtId="0" fontId="19" fillId="35" borderId="46" xfId="0" applyFont="1" applyFill="1" applyBorder="1" applyAlignment="1">
      <alignment horizontal="center" vertical="center" wrapText="1"/>
    </xf>
    <xf numFmtId="0" fontId="19" fillId="35" borderId="49" xfId="0" applyFont="1" applyFill="1" applyBorder="1" applyAlignment="1">
      <alignment horizontal="center" vertical="center" wrapText="1"/>
    </xf>
    <xf numFmtId="0" fontId="19" fillId="35" borderId="50" xfId="0" applyFont="1" applyFill="1" applyBorder="1" applyAlignment="1">
      <alignment horizontal="center" vertical="center" wrapText="1"/>
    </xf>
    <xf numFmtId="0" fontId="19" fillId="35" borderId="51" xfId="0" applyFont="1" applyFill="1" applyBorder="1" applyAlignment="1">
      <alignment horizontal="center" vertical="center" wrapText="1"/>
    </xf>
    <xf numFmtId="1" fontId="18" fillId="35" borderId="51" xfId="0" applyNumberFormat="1" applyFont="1" applyFill="1" applyBorder="1" applyAlignment="1">
      <alignment horizontal="center" vertical="center" wrapText="1"/>
    </xf>
    <xf numFmtId="1" fontId="18" fillId="35" borderId="52" xfId="0" applyNumberFormat="1" applyFont="1" applyFill="1" applyBorder="1" applyAlignment="1">
      <alignment horizontal="center" vertical="center" wrapText="1"/>
    </xf>
    <xf numFmtId="0" fontId="18" fillId="35" borderId="46" xfId="0" applyFont="1" applyFill="1" applyBorder="1" applyAlignment="1">
      <alignment horizontal="center" vertical="center"/>
    </xf>
    <xf numFmtId="0" fontId="18" fillId="35" borderId="53" xfId="0" applyFont="1" applyFill="1" applyBorder="1" applyAlignment="1">
      <alignment horizontal="center" vertical="center"/>
    </xf>
    <xf numFmtId="0" fontId="19" fillId="35" borderId="50" xfId="0" applyFont="1" applyFill="1" applyBorder="1" applyAlignment="1">
      <alignment horizontal="center" vertical="center"/>
    </xf>
    <xf numFmtId="0" fontId="19" fillId="35" borderId="45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18" fillId="35" borderId="52" xfId="0" applyFont="1" applyFill="1" applyBorder="1" applyAlignment="1">
      <alignment horizontal="center" vertical="center" wrapText="1"/>
    </xf>
    <xf numFmtId="0" fontId="15" fillId="35" borderId="54" xfId="52" applyFont="1" applyFill="1" applyBorder="1" applyAlignment="1">
      <alignment horizontal="center" vertical="center"/>
      <protection/>
    </xf>
    <xf numFmtId="0" fontId="18" fillId="0" borderId="43" xfId="0" applyFont="1" applyFill="1" applyBorder="1" applyAlignment="1" applyProtection="1">
      <alignment horizontal="center" vertical="center"/>
      <protection locked="0"/>
    </xf>
    <xf numFmtId="0" fontId="18" fillId="35" borderId="55" xfId="0" applyFont="1" applyFill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/>
    </xf>
    <xf numFmtId="0" fontId="18" fillId="35" borderId="40" xfId="0" applyFont="1" applyFill="1" applyBorder="1" applyAlignment="1">
      <alignment horizontal="center" vertical="center"/>
    </xf>
    <xf numFmtId="0" fontId="15" fillId="35" borderId="0" xfId="52" applyFont="1" applyFill="1" applyBorder="1" applyAlignment="1">
      <alignment horizontal="center" vertical="center"/>
      <protection/>
    </xf>
    <xf numFmtId="0" fontId="18" fillId="35" borderId="28" xfId="0" applyFont="1" applyFill="1" applyBorder="1" applyAlignment="1" applyProtection="1">
      <alignment horizontal="left" vertical="center" wrapText="1" indent="1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center" vertical="center"/>
      <protection locked="0"/>
    </xf>
    <xf numFmtId="0" fontId="18" fillId="35" borderId="13" xfId="0" applyFont="1" applyFill="1" applyBorder="1" applyAlignment="1">
      <alignment horizontal="center" vertical="center"/>
    </xf>
    <xf numFmtId="0" fontId="18" fillId="35" borderId="58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18" fillId="33" borderId="60" xfId="0" applyFont="1" applyFill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9" fillId="35" borderId="46" xfId="0" applyFont="1" applyFill="1" applyBorder="1" applyAlignment="1">
      <alignment horizontal="center" vertical="center"/>
    </xf>
    <xf numFmtId="0" fontId="18" fillId="35" borderId="61" xfId="0" applyFont="1" applyFill="1" applyBorder="1" applyAlignment="1">
      <alignment horizontal="center" vertical="center"/>
    </xf>
    <xf numFmtId="0" fontId="18" fillId="35" borderId="62" xfId="0" applyFont="1" applyFill="1" applyBorder="1" applyAlignment="1">
      <alignment horizontal="center" vertical="center"/>
    </xf>
    <xf numFmtId="0" fontId="18" fillId="35" borderId="28" xfId="0" applyFont="1" applyFill="1" applyBorder="1" applyAlignment="1" applyProtection="1">
      <alignment horizontal="left" vertical="center" wrapText="1" indent="1"/>
      <protection locked="0"/>
    </xf>
    <xf numFmtId="0" fontId="18" fillId="35" borderId="11" xfId="0" applyFont="1" applyFill="1" applyBorder="1" applyAlignment="1" applyProtection="1">
      <alignment horizontal="left" vertical="center" wrapText="1" indent="1"/>
      <protection locked="0"/>
    </xf>
    <xf numFmtId="0" fontId="19" fillId="35" borderId="14" xfId="0" applyFont="1" applyFill="1" applyBorder="1" applyAlignment="1" applyProtection="1">
      <alignment horizontal="left" vertical="center" wrapText="1" indent="1" shrinkToFit="1"/>
      <protection locked="0"/>
    </xf>
    <xf numFmtId="0" fontId="18" fillId="0" borderId="63" xfId="52" applyFont="1" applyBorder="1" applyAlignment="1" applyProtection="1">
      <alignment horizontal="center" vertical="center"/>
      <protection locked="0"/>
    </xf>
    <xf numFmtId="0" fontId="15" fillId="35" borderId="41" xfId="52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0" fillId="34" borderId="32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19" fillId="33" borderId="3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64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18" fillId="0" borderId="18" xfId="52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>
      <alignment vertical="center"/>
    </xf>
    <xf numFmtId="0" fontId="18" fillId="0" borderId="65" xfId="52" applyFont="1" applyBorder="1" applyAlignment="1" applyProtection="1">
      <alignment horizontal="center" vertical="center"/>
      <protection locked="0"/>
    </xf>
    <xf numFmtId="0" fontId="18" fillId="0" borderId="37" xfId="52" applyFont="1" applyBorder="1" applyAlignment="1" applyProtection="1">
      <alignment horizontal="center" vertical="center"/>
      <protection locked="0"/>
    </xf>
    <xf numFmtId="0" fontId="15" fillId="35" borderId="24" xfId="52" applyFont="1" applyFill="1" applyBorder="1" applyAlignment="1">
      <alignment horizontal="center" vertical="center"/>
      <protection/>
    </xf>
    <xf numFmtId="0" fontId="15" fillId="35" borderId="66" xfId="52" applyFont="1" applyFill="1" applyBorder="1" applyAlignment="1">
      <alignment horizontal="center" vertical="center"/>
      <protection/>
    </xf>
    <xf numFmtId="0" fontId="15" fillId="35" borderId="67" xfId="52" applyFont="1" applyFill="1" applyBorder="1" applyAlignment="1">
      <alignment horizontal="center" vertical="center"/>
      <protection/>
    </xf>
    <xf numFmtId="0" fontId="18" fillId="35" borderId="63" xfId="0" applyFont="1" applyFill="1" applyBorder="1" applyAlignment="1">
      <alignment horizontal="center" vertical="center"/>
    </xf>
    <xf numFmtId="0" fontId="15" fillId="35" borderId="68" xfId="52" applyFont="1" applyFill="1" applyBorder="1" applyAlignment="1">
      <alignment horizontal="center" vertical="center"/>
      <protection/>
    </xf>
    <xf numFmtId="0" fontId="15" fillId="35" borderId="69" xfId="52" applyFont="1" applyFill="1" applyBorder="1" applyAlignment="1">
      <alignment horizontal="center" vertical="center"/>
      <protection/>
    </xf>
    <xf numFmtId="0" fontId="18" fillId="0" borderId="70" xfId="52" applyFont="1" applyBorder="1" applyAlignment="1" applyProtection="1">
      <alignment vertical="center"/>
      <protection locked="0"/>
    </xf>
    <xf numFmtId="0" fontId="18" fillId="0" borderId="17" xfId="52" applyFont="1" applyBorder="1" applyAlignment="1" applyProtection="1">
      <alignment vertical="center"/>
      <protection locked="0"/>
    </xf>
    <xf numFmtId="0" fontId="18" fillId="0" borderId="71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5" fillId="34" borderId="26" xfId="52" applyFont="1" applyFill="1" applyBorder="1" applyAlignment="1">
      <alignment horizontal="center" vertical="center"/>
      <protection/>
    </xf>
    <xf numFmtId="0" fontId="18" fillId="0" borderId="72" xfId="52" applyFont="1" applyBorder="1" applyAlignment="1" applyProtection="1">
      <alignment vertical="center"/>
      <protection locked="0"/>
    </xf>
    <xf numFmtId="0" fontId="18" fillId="0" borderId="38" xfId="52" applyFont="1" applyBorder="1" applyAlignment="1" applyProtection="1">
      <alignment vertical="center"/>
      <protection locked="0"/>
    </xf>
    <xf numFmtId="0" fontId="18" fillId="0" borderId="38" xfId="52" applyFont="1" applyBorder="1" applyAlignment="1" applyProtection="1">
      <alignment horizontal="center" vertical="center"/>
      <protection locked="0"/>
    </xf>
    <xf numFmtId="0" fontId="18" fillId="0" borderId="73" xfId="52" applyFont="1" applyBorder="1" applyAlignment="1" applyProtection="1">
      <alignment horizontal="center" vertical="center"/>
      <protection locked="0"/>
    </xf>
    <xf numFmtId="0" fontId="15" fillId="35" borderId="49" xfId="52" applyFont="1" applyFill="1" applyBorder="1" applyAlignment="1">
      <alignment horizontal="center" vertical="center"/>
      <protection/>
    </xf>
    <xf numFmtId="0" fontId="18" fillId="0" borderId="74" xfId="52" applyFont="1" applyBorder="1" applyAlignment="1" applyProtection="1">
      <alignment vertical="center"/>
      <protection locked="0"/>
    </xf>
    <xf numFmtId="0" fontId="18" fillId="0" borderId="67" xfId="52" applyFont="1" applyBorder="1" applyAlignment="1" applyProtection="1">
      <alignment vertical="center"/>
      <protection locked="0"/>
    </xf>
    <xf numFmtId="0" fontId="15" fillId="35" borderId="63" xfId="52" applyFont="1" applyFill="1" applyBorder="1" applyAlignment="1">
      <alignment horizontal="center" vertical="center"/>
      <protection/>
    </xf>
    <xf numFmtId="1" fontId="18" fillId="34" borderId="75" xfId="0" applyNumberFormat="1" applyFont="1" applyFill="1" applyBorder="1" applyAlignment="1" applyProtection="1">
      <alignment vertical="center"/>
      <protection hidden="1"/>
    </xf>
    <xf numFmtId="0" fontId="93" fillId="0" borderId="0" xfId="0" applyFont="1" applyAlignment="1">
      <alignment vertical="center"/>
    </xf>
    <xf numFmtId="0" fontId="93" fillId="0" borderId="76" xfId="0" applyFont="1" applyBorder="1" applyAlignment="1">
      <alignment vertical="center"/>
    </xf>
    <xf numFmtId="0" fontId="93" fillId="0" borderId="0" xfId="0" applyFont="1" applyAlignment="1">
      <alignment horizontal="center" vertical="center"/>
    </xf>
    <xf numFmtId="0" fontId="93" fillId="0" borderId="43" xfId="0" applyFont="1" applyBorder="1" applyAlignment="1">
      <alignment vertical="center"/>
    </xf>
    <xf numFmtId="0" fontId="93" fillId="0" borderId="0" xfId="0" applyFont="1" applyBorder="1" applyAlignment="1">
      <alignment vertical="center"/>
    </xf>
    <xf numFmtId="0" fontId="18" fillId="0" borderId="77" xfId="52" applyFont="1" applyBorder="1" applyAlignment="1" applyProtection="1">
      <alignment horizontal="center" vertical="center"/>
      <protection locked="0"/>
    </xf>
    <xf numFmtId="0" fontId="15" fillId="35" borderId="78" xfId="52" applyFont="1" applyFill="1" applyBorder="1" applyAlignment="1">
      <alignment horizontal="center" vertical="center"/>
      <protection/>
    </xf>
    <xf numFmtId="0" fontId="15" fillId="35" borderId="79" xfId="52" applyFont="1" applyFill="1" applyBorder="1" applyAlignment="1">
      <alignment horizontal="center" vertical="center"/>
      <protection/>
    </xf>
    <xf numFmtId="0" fontId="18" fillId="0" borderId="77" xfId="52" applyFont="1" applyBorder="1" applyAlignment="1" applyProtection="1">
      <alignment horizontal="center" vertical="center"/>
      <protection locked="0"/>
    </xf>
    <xf numFmtId="0" fontId="94" fillId="0" borderId="0" xfId="0" applyFont="1" applyAlignment="1">
      <alignment vertical="center"/>
    </xf>
    <xf numFmtId="0" fontId="15" fillId="35" borderId="80" xfId="52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8" fillId="0" borderId="11" xfId="0" applyFont="1" applyFill="1" applyBorder="1" applyAlignment="1" applyProtection="1">
      <alignment horizontal="left" vertical="center" wrapText="1" indent="1"/>
      <protection locked="0"/>
    </xf>
    <xf numFmtId="0" fontId="95" fillId="35" borderId="81" xfId="0" applyFont="1" applyFill="1" applyBorder="1" applyAlignment="1" applyProtection="1">
      <alignment horizontal="center" vertical="center"/>
      <protection locked="0"/>
    </xf>
    <xf numFmtId="0" fontId="18" fillId="35" borderId="44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18" fillId="35" borderId="82" xfId="0" applyFont="1" applyFill="1" applyBorder="1" applyAlignment="1">
      <alignment horizontal="center" vertical="center"/>
    </xf>
    <xf numFmtId="0" fontId="18" fillId="35" borderId="38" xfId="0" applyFont="1" applyFill="1" applyBorder="1" applyAlignment="1">
      <alignment horizontal="center" vertical="center"/>
    </xf>
    <xf numFmtId="0" fontId="15" fillId="35" borderId="83" xfId="52" applyFont="1" applyFill="1" applyBorder="1" applyAlignment="1">
      <alignment horizontal="center" vertical="center"/>
      <protection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85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86" xfId="0" applyFont="1" applyBorder="1" applyAlignment="1" applyProtection="1">
      <alignment horizontal="center" vertical="center"/>
      <protection locked="0"/>
    </xf>
    <xf numFmtId="0" fontId="18" fillId="0" borderId="87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9" fillId="35" borderId="88" xfId="52" applyFont="1" applyFill="1" applyBorder="1" applyAlignment="1">
      <alignment horizontal="center" vertical="center"/>
      <protection/>
    </xf>
    <xf numFmtId="0" fontId="18" fillId="0" borderId="27" xfId="52" applyFont="1" applyBorder="1" applyAlignment="1" applyProtection="1">
      <alignment horizontal="center" vertical="center"/>
      <protection locked="0"/>
    </xf>
    <xf numFmtId="0" fontId="18" fillId="35" borderId="43" xfId="0" applyFont="1" applyFill="1" applyBorder="1" applyAlignment="1">
      <alignment horizontal="center" vertical="center"/>
    </xf>
    <xf numFmtId="0" fontId="18" fillId="35" borderId="89" xfId="0" applyFont="1" applyFill="1" applyBorder="1" applyAlignment="1">
      <alignment horizontal="center" vertical="center"/>
    </xf>
    <xf numFmtId="0" fontId="95" fillId="0" borderId="38" xfId="52" applyFont="1" applyFill="1" applyBorder="1" applyAlignment="1" applyProtection="1">
      <alignment horizontal="center" vertical="center"/>
      <protection locked="0"/>
    </xf>
    <xf numFmtId="0" fontId="18" fillId="33" borderId="28" xfId="53" applyFont="1" applyFill="1" applyBorder="1" applyAlignment="1" applyProtection="1">
      <alignment horizontal="left" vertical="center" wrapText="1" indent="1"/>
      <protection/>
    </xf>
    <xf numFmtId="0" fontId="18" fillId="35" borderId="90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65" xfId="0" applyFont="1" applyFill="1" applyBorder="1" applyAlignment="1">
      <alignment horizontal="center" vertical="center"/>
    </xf>
    <xf numFmtId="0" fontId="18" fillId="35" borderId="91" xfId="0" applyFont="1" applyFill="1" applyBorder="1" applyAlignment="1">
      <alignment horizontal="left" vertical="center" wrapText="1" indent="1"/>
    </xf>
    <xf numFmtId="0" fontId="19" fillId="35" borderId="11" xfId="0" applyFont="1" applyFill="1" applyBorder="1" applyAlignment="1" applyProtection="1">
      <alignment horizontal="left" vertical="center" indent="1" shrinkToFit="1"/>
      <protection locked="0"/>
    </xf>
    <xf numFmtId="0" fontId="19" fillId="0" borderId="14" xfId="0" applyFont="1" applyFill="1" applyBorder="1" applyAlignment="1" applyProtection="1">
      <alignment horizontal="left" vertical="center" wrapText="1" indent="1"/>
      <protection locked="0"/>
    </xf>
    <xf numFmtId="0" fontId="18" fillId="0" borderId="92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35" borderId="11" xfId="0" applyFont="1" applyFill="1" applyBorder="1" applyAlignment="1" applyProtection="1">
      <alignment horizontal="left" vertical="center" wrapText="1" indent="1" shrinkToFit="1"/>
      <protection locked="0"/>
    </xf>
    <xf numFmtId="0" fontId="19" fillId="35" borderId="11" xfId="0" applyFont="1" applyFill="1" applyBorder="1" applyAlignment="1" applyProtection="1">
      <alignment horizontal="left" vertical="center"/>
      <protection locked="0"/>
    </xf>
    <xf numFmtId="0" fontId="96" fillId="0" borderId="0" xfId="0" applyFont="1" applyAlignment="1">
      <alignment horizontal="right"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horizontal="left" vertical="center" wrapText="1" indent="1"/>
    </xf>
    <xf numFmtId="0" fontId="98" fillId="0" borderId="0" xfId="0" applyFont="1" applyAlignment="1">
      <alignment vertical="center" wrapText="1"/>
    </xf>
    <xf numFmtId="0" fontId="99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  <xf numFmtId="0" fontId="98" fillId="0" borderId="0" xfId="0" applyFont="1" applyAlignment="1">
      <alignment vertical="center"/>
    </xf>
    <xf numFmtId="0" fontId="98" fillId="0" borderId="0" xfId="0" applyFont="1" applyBorder="1" applyAlignment="1">
      <alignment vertical="center"/>
    </xf>
    <xf numFmtId="0" fontId="100" fillId="0" borderId="0" xfId="0" applyFont="1" applyAlignment="1">
      <alignment horizontal="right" vertical="center"/>
    </xf>
    <xf numFmtId="0" fontId="101" fillId="34" borderId="36" xfId="0" applyFont="1" applyFill="1" applyBorder="1" applyAlignment="1">
      <alignment horizontal="center" vertical="center" wrapText="1"/>
    </xf>
    <xf numFmtId="0" fontId="102" fillId="34" borderId="31" xfId="0" applyFont="1" applyFill="1" applyBorder="1" applyAlignment="1">
      <alignment horizontal="center" vertical="center"/>
    </xf>
    <xf numFmtId="0" fontId="95" fillId="0" borderId="34" xfId="0" applyFont="1" applyFill="1" applyBorder="1" applyAlignment="1" applyProtection="1">
      <alignment horizontal="center" vertical="center"/>
      <protection locked="0"/>
    </xf>
    <xf numFmtId="0" fontId="99" fillId="35" borderId="11" xfId="0" applyFont="1" applyFill="1" applyBorder="1" applyAlignment="1" applyProtection="1">
      <alignment horizontal="left" vertical="center" wrapText="1" shrinkToFit="1"/>
      <protection locked="0"/>
    </xf>
    <xf numFmtId="0" fontId="95" fillId="0" borderId="34" xfId="0" applyFont="1" applyFill="1" applyBorder="1" applyAlignment="1" applyProtection="1">
      <alignment horizontal="center" vertical="center"/>
      <protection hidden="1"/>
    </xf>
    <xf numFmtId="0" fontId="99" fillId="0" borderId="11" xfId="0" applyFont="1" applyFill="1" applyBorder="1" applyAlignment="1" applyProtection="1">
      <alignment horizontal="center" vertical="center"/>
      <protection hidden="1"/>
    </xf>
    <xf numFmtId="0" fontId="95" fillId="0" borderId="12" xfId="0" applyFont="1" applyFill="1" applyBorder="1" applyAlignment="1" applyProtection="1">
      <alignment horizontal="center" vertical="center"/>
      <protection hidden="1"/>
    </xf>
    <xf numFmtId="0" fontId="95" fillId="0" borderId="10" xfId="0" applyFont="1" applyFill="1" applyBorder="1" applyAlignment="1" applyProtection="1">
      <alignment horizontal="center" vertical="center"/>
      <protection hidden="1"/>
    </xf>
    <xf numFmtId="0" fontId="95" fillId="0" borderId="15" xfId="0" applyFont="1" applyFill="1" applyBorder="1" applyAlignment="1" applyProtection="1">
      <alignment horizontal="center" vertical="center"/>
      <protection locked="0"/>
    </xf>
    <xf numFmtId="0" fontId="95" fillId="0" borderId="25" xfId="0" applyFont="1" applyFill="1" applyBorder="1" applyAlignment="1" applyProtection="1">
      <alignment horizontal="center" vertical="center"/>
      <protection locked="0"/>
    </xf>
    <xf numFmtId="0" fontId="95" fillId="0" borderId="0" xfId="0" applyFont="1" applyFill="1" applyBorder="1" applyAlignment="1" applyProtection="1">
      <alignment horizontal="center" vertical="center"/>
      <protection locked="0"/>
    </xf>
    <xf numFmtId="0" fontId="95" fillId="0" borderId="16" xfId="0" applyFont="1" applyFill="1" applyBorder="1" applyAlignment="1" applyProtection="1">
      <alignment horizontal="center" vertical="center"/>
      <protection locked="0"/>
    </xf>
    <xf numFmtId="0" fontId="95" fillId="0" borderId="22" xfId="0" applyFont="1" applyFill="1" applyBorder="1" applyAlignment="1" applyProtection="1">
      <alignment horizontal="center" vertical="center"/>
      <protection locked="0"/>
    </xf>
    <xf numFmtId="0" fontId="99" fillId="0" borderId="0" xfId="0" applyFont="1" applyAlignment="1">
      <alignment vertical="center"/>
    </xf>
    <xf numFmtId="0" fontId="95" fillId="0" borderId="26" xfId="0" applyFont="1" applyFill="1" applyBorder="1" applyAlignment="1" applyProtection="1">
      <alignment horizontal="center" vertical="center"/>
      <protection locked="0"/>
    </xf>
    <xf numFmtId="0" fontId="95" fillId="0" borderId="17" xfId="0" applyFont="1" applyFill="1" applyBorder="1" applyAlignment="1" applyProtection="1">
      <alignment horizontal="center" vertical="center"/>
      <protection locked="0"/>
    </xf>
    <xf numFmtId="0" fontId="95" fillId="0" borderId="57" xfId="0" applyFont="1" applyFill="1" applyBorder="1" applyAlignment="1" applyProtection="1">
      <alignment horizontal="center" vertical="center"/>
      <protection locked="0"/>
    </xf>
    <xf numFmtId="0" fontId="95" fillId="0" borderId="93" xfId="52" applyFont="1" applyFill="1" applyBorder="1" applyAlignment="1" applyProtection="1">
      <alignment horizontal="center" vertical="center"/>
      <protection locked="0"/>
    </xf>
    <xf numFmtId="0" fontId="97" fillId="0" borderId="94" xfId="52" applyFont="1" applyFill="1" applyBorder="1" applyAlignment="1" applyProtection="1">
      <alignment horizontal="center" vertical="center"/>
      <protection hidden="1"/>
    </xf>
    <xf numFmtId="0" fontId="99" fillId="35" borderId="11" xfId="0" applyFont="1" applyFill="1" applyBorder="1" applyAlignment="1" applyProtection="1">
      <alignment horizontal="left" vertical="center" wrapText="1"/>
      <protection locked="0"/>
    </xf>
    <xf numFmtId="0" fontId="95" fillId="0" borderId="43" xfId="0" applyFont="1" applyFill="1" applyBorder="1" applyAlignment="1" applyProtection="1">
      <alignment horizontal="center" vertical="center"/>
      <protection locked="0"/>
    </xf>
    <xf numFmtId="0" fontId="95" fillId="0" borderId="13" xfId="0" applyFont="1" applyFill="1" applyBorder="1" applyAlignment="1" applyProtection="1">
      <alignment horizontal="center" vertical="center"/>
      <protection locked="0"/>
    </xf>
    <xf numFmtId="0" fontId="95" fillId="0" borderId="0" xfId="52" applyFont="1" applyFill="1" applyBorder="1" applyAlignment="1" applyProtection="1">
      <alignment horizontal="center" vertical="center"/>
      <protection locked="0"/>
    </xf>
    <xf numFmtId="0" fontId="97" fillId="0" borderId="95" xfId="52" applyFont="1" applyFill="1" applyBorder="1" applyAlignment="1" applyProtection="1">
      <alignment horizontal="center" vertical="center"/>
      <protection hidden="1"/>
    </xf>
    <xf numFmtId="0" fontId="99" fillId="35" borderId="11" xfId="0" applyFont="1" applyFill="1" applyBorder="1" applyAlignment="1" applyProtection="1">
      <alignment horizontal="left" vertical="center" shrinkToFit="1"/>
      <protection locked="0"/>
    </xf>
    <xf numFmtId="0" fontId="103" fillId="0" borderId="43" xfId="0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 applyProtection="1">
      <alignment horizontal="center" vertical="center"/>
      <protection locked="0"/>
    </xf>
    <xf numFmtId="0" fontId="95" fillId="0" borderId="14" xfId="0" applyFont="1" applyFill="1" applyBorder="1" applyAlignment="1" applyProtection="1">
      <alignment horizontal="center" vertical="center"/>
      <protection hidden="1"/>
    </xf>
    <xf numFmtId="0" fontId="95" fillId="0" borderId="0" xfId="0" applyFont="1" applyFill="1" applyBorder="1" applyAlignment="1" applyProtection="1">
      <alignment horizontal="center" vertical="center"/>
      <protection locked="0"/>
    </xf>
    <xf numFmtId="0" fontId="95" fillId="0" borderId="18" xfId="52" applyFont="1" applyFill="1" applyBorder="1" applyAlignment="1" applyProtection="1">
      <alignment horizontal="center" vertical="center"/>
      <protection locked="0"/>
    </xf>
    <xf numFmtId="0" fontId="99" fillId="0" borderId="0" xfId="0" applyFont="1" applyAlignment="1">
      <alignment wrapText="1"/>
    </xf>
    <xf numFmtId="0" fontId="95" fillId="0" borderId="20" xfId="0" applyFont="1" applyFill="1" applyBorder="1" applyAlignment="1" applyProtection="1">
      <alignment horizontal="center" vertical="center"/>
      <protection hidden="1"/>
    </xf>
    <xf numFmtId="0" fontId="95" fillId="0" borderId="21" xfId="0" applyFont="1" applyFill="1" applyBorder="1" applyAlignment="1" applyProtection="1">
      <alignment horizontal="center" vertical="center"/>
      <protection hidden="1"/>
    </xf>
    <xf numFmtId="0" fontId="95" fillId="0" borderId="96" xfId="0" applyFont="1" applyFill="1" applyBorder="1" applyAlignment="1" applyProtection="1">
      <alignment horizontal="center" vertical="center"/>
      <protection locked="0"/>
    </xf>
    <xf numFmtId="0" fontId="95" fillId="0" borderId="23" xfId="0" applyFont="1" applyFill="1" applyBorder="1" applyAlignment="1" applyProtection="1">
      <alignment horizontal="center" vertical="center"/>
      <protection locked="0"/>
    </xf>
    <xf numFmtId="0" fontId="95" fillId="0" borderId="24" xfId="0" applyFont="1" applyFill="1" applyBorder="1" applyAlignment="1" applyProtection="1">
      <alignment horizontal="center" vertical="center"/>
      <protection locked="0"/>
    </xf>
    <xf numFmtId="0" fontId="95" fillId="0" borderId="18" xfId="52" applyFont="1" applyFill="1" applyBorder="1" applyAlignment="1" applyProtection="1">
      <alignment horizontal="center" vertical="center"/>
      <protection locked="0"/>
    </xf>
    <xf numFmtId="0" fontId="95" fillId="0" borderId="53" xfId="0" applyFont="1" applyFill="1" applyBorder="1" applyAlignment="1" applyProtection="1">
      <alignment horizontal="center" vertical="center"/>
      <protection hidden="1"/>
    </xf>
    <xf numFmtId="0" fontId="95" fillId="0" borderId="45" xfId="0" applyFont="1" applyFill="1" applyBorder="1" applyAlignment="1" applyProtection="1">
      <alignment horizontal="left" vertical="center" wrapText="1" indent="1"/>
      <protection hidden="1"/>
    </xf>
    <xf numFmtId="0" fontId="95" fillId="0" borderId="46" xfId="0" applyFont="1" applyFill="1" applyBorder="1" applyAlignment="1" applyProtection="1">
      <alignment horizontal="center" vertical="center"/>
      <protection hidden="1"/>
    </xf>
    <xf numFmtId="0" fontId="99" fillId="0" borderId="45" xfId="0" applyFont="1" applyFill="1" applyBorder="1" applyAlignment="1" applyProtection="1">
      <alignment horizontal="center" vertical="center"/>
      <protection hidden="1"/>
    </xf>
    <xf numFmtId="0" fontId="95" fillId="0" borderId="29" xfId="0" applyFont="1" applyFill="1" applyBorder="1" applyAlignment="1" applyProtection="1">
      <alignment horizontal="center" vertical="center"/>
      <protection hidden="1"/>
    </xf>
    <xf numFmtId="0" fontId="99" fillId="0" borderId="83" xfId="0" applyFont="1" applyFill="1" applyBorder="1" applyAlignment="1" applyProtection="1">
      <alignment horizontal="center" vertical="center"/>
      <protection hidden="1"/>
    </xf>
    <xf numFmtId="0" fontId="95" fillId="0" borderId="50" xfId="0" applyFont="1" applyFill="1" applyBorder="1" applyAlignment="1" applyProtection="1">
      <alignment horizontal="center" vertical="center"/>
      <protection hidden="1"/>
    </xf>
    <xf numFmtId="0" fontId="95" fillId="0" borderId="59" xfId="0" applyFont="1" applyFill="1" applyBorder="1" applyAlignment="1" applyProtection="1">
      <alignment horizontal="center" vertical="center"/>
      <protection hidden="1"/>
    </xf>
    <xf numFmtId="0" fontId="95" fillId="0" borderId="45" xfId="0" applyFont="1" applyFill="1" applyBorder="1" applyAlignment="1" applyProtection="1">
      <alignment horizontal="center" vertical="center"/>
      <protection hidden="1"/>
    </xf>
    <xf numFmtId="0" fontId="95" fillId="0" borderId="51" xfId="0" applyFont="1" applyFill="1" applyBorder="1" applyAlignment="1" applyProtection="1">
      <alignment horizontal="center" vertical="center"/>
      <protection hidden="1"/>
    </xf>
    <xf numFmtId="0" fontId="95" fillId="0" borderId="52" xfId="0" applyFont="1" applyFill="1" applyBorder="1" applyAlignment="1" applyProtection="1">
      <alignment horizontal="center" vertical="center"/>
      <protection hidden="1"/>
    </xf>
    <xf numFmtId="0" fontId="95" fillId="0" borderId="48" xfId="0" applyFont="1" applyFill="1" applyBorder="1" applyAlignment="1" applyProtection="1">
      <alignment horizontal="center" vertical="center"/>
      <protection hidden="1"/>
    </xf>
    <xf numFmtId="0" fontId="97" fillId="0" borderId="97" xfId="52" applyFont="1" applyFill="1" applyBorder="1" applyAlignment="1" applyProtection="1">
      <alignment horizontal="center" vertical="center"/>
      <protection hidden="1"/>
    </xf>
    <xf numFmtId="0" fontId="99" fillId="0" borderId="11" xfId="0" applyFont="1" applyFill="1" applyBorder="1" applyAlignment="1" applyProtection="1">
      <alignment horizontal="left" vertical="center" wrapText="1" indent="1"/>
      <protection locked="0"/>
    </xf>
    <xf numFmtId="0" fontId="95" fillId="0" borderId="18" xfId="0" applyFont="1" applyFill="1" applyBorder="1" applyAlignment="1" applyProtection="1">
      <alignment horizontal="center" vertical="center"/>
      <protection locked="0"/>
    </xf>
    <xf numFmtId="0" fontId="95" fillId="0" borderId="98" xfId="52" applyFont="1" applyFill="1" applyBorder="1" applyAlignment="1" applyProtection="1">
      <alignment horizontal="center" vertical="center"/>
      <protection locked="0"/>
    </xf>
    <xf numFmtId="0" fontId="99" fillId="35" borderId="10" xfId="0" applyFont="1" applyFill="1" applyBorder="1" applyAlignment="1">
      <alignment vertical="center"/>
    </xf>
    <xf numFmtId="0" fontId="99" fillId="35" borderId="10" xfId="0" applyFont="1" applyFill="1" applyBorder="1" applyAlignment="1">
      <alignment horizontal="left" vertical="center"/>
    </xf>
    <xf numFmtId="0" fontId="95" fillId="0" borderId="92" xfId="0" applyFont="1" applyFill="1" applyBorder="1" applyAlignment="1" applyProtection="1">
      <alignment horizontal="center" vertical="center"/>
      <protection hidden="1"/>
    </xf>
    <xf numFmtId="0" fontId="99" fillId="35" borderId="10" xfId="0" applyFont="1" applyFill="1" applyBorder="1" applyAlignment="1">
      <alignment/>
    </xf>
    <xf numFmtId="0" fontId="97" fillId="0" borderId="54" xfId="52" applyFont="1" applyFill="1" applyBorder="1" applyAlignment="1" applyProtection="1">
      <alignment horizontal="center" vertical="center"/>
      <protection hidden="1"/>
    </xf>
    <xf numFmtId="0" fontId="95" fillId="0" borderId="60" xfId="0" applyFont="1" applyFill="1" applyBorder="1" applyAlignment="1" applyProtection="1">
      <alignment horizontal="left" vertical="center" wrapText="1" indent="1"/>
      <protection hidden="1"/>
    </xf>
    <xf numFmtId="0" fontId="99" fillId="0" borderId="47" xfId="0" applyFont="1" applyFill="1" applyBorder="1" applyAlignment="1" applyProtection="1">
      <alignment horizontal="center" vertical="center"/>
      <protection hidden="1"/>
    </xf>
    <xf numFmtId="0" fontId="99" fillId="0" borderId="60" xfId="0" applyFont="1" applyFill="1" applyBorder="1" applyAlignment="1" applyProtection="1">
      <alignment horizontal="center" vertical="center"/>
      <protection hidden="1"/>
    </xf>
    <xf numFmtId="0" fontId="95" fillId="0" borderId="41" xfId="0" applyFont="1" applyFill="1" applyBorder="1" applyAlignment="1" applyProtection="1">
      <alignment horizontal="center" vertical="center"/>
      <protection hidden="1"/>
    </xf>
    <xf numFmtId="0" fontId="95" fillId="0" borderId="99" xfId="0" applyFont="1" applyFill="1" applyBorder="1" applyAlignment="1" applyProtection="1">
      <alignment horizontal="center" vertical="center"/>
      <protection locked="0"/>
    </xf>
    <xf numFmtId="0" fontId="99" fillId="0" borderId="14" xfId="0" applyFont="1" applyBorder="1" applyAlignment="1">
      <alignment vertical="center" wrapText="1"/>
    </xf>
    <xf numFmtId="0" fontId="99" fillId="0" borderId="100" xfId="0" applyFont="1" applyBorder="1" applyAlignment="1">
      <alignment vertical="center" wrapText="1"/>
    </xf>
    <xf numFmtId="0" fontId="95" fillId="0" borderId="50" xfId="0" applyFont="1" applyFill="1" applyBorder="1" applyAlignment="1" applyProtection="1">
      <alignment horizontal="center" vertical="center"/>
      <protection hidden="1"/>
    </xf>
    <xf numFmtId="0" fontId="4" fillId="0" borderId="101" xfId="0" applyFont="1" applyFill="1" applyBorder="1" applyAlignment="1">
      <alignment horizontal="center" vertical="center" wrapText="1"/>
    </xf>
    <xf numFmtId="0" fontId="16" fillId="0" borderId="102" xfId="0" applyFont="1" applyFill="1" applyBorder="1" applyAlignment="1">
      <alignment horizontal="center" vertical="center"/>
    </xf>
    <xf numFmtId="1" fontId="19" fillId="0" borderId="103" xfId="0" applyNumberFormat="1" applyFont="1" applyFill="1" applyBorder="1" applyAlignment="1">
      <alignment horizontal="center" vertical="center"/>
    </xf>
    <xf numFmtId="1" fontId="19" fillId="0" borderId="104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/>
    </xf>
    <xf numFmtId="1" fontId="8" fillId="0" borderId="105" xfId="0" applyNumberFormat="1" applyFont="1" applyFill="1" applyBorder="1" applyAlignment="1">
      <alignment horizontal="center" vertical="center"/>
    </xf>
    <xf numFmtId="1" fontId="8" fillId="0" borderId="10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103" xfId="0" applyNumberFormat="1" applyFont="1" applyFill="1" applyBorder="1" applyAlignment="1">
      <alignment/>
    </xf>
    <xf numFmtId="1" fontId="8" fillId="0" borderId="27" xfId="0" applyNumberFormat="1" applyFont="1" applyFill="1" applyBorder="1" applyAlignment="1">
      <alignment horizontal="center" vertical="center"/>
    </xf>
    <xf numFmtId="1" fontId="8" fillId="0" borderId="103" xfId="0" applyNumberFormat="1" applyFont="1" applyFill="1" applyBorder="1" applyAlignment="1">
      <alignment horizontal="center" vertical="center"/>
    </xf>
    <xf numFmtId="1" fontId="19" fillId="0" borderId="92" xfId="0" applyNumberFormat="1" applyFont="1" applyFill="1" applyBorder="1" applyAlignment="1">
      <alignment horizontal="center" vertical="center"/>
    </xf>
    <xf numFmtId="1" fontId="19" fillId="0" borderId="107" xfId="0" applyNumberFormat="1" applyFont="1" applyFill="1" applyBorder="1" applyAlignment="1">
      <alignment horizontal="center" vertical="center"/>
    </xf>
    <xf numFmtId="1" fontId="19" fillId="0" borderId="34" xfId="0" applyNumberFormat="1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18" fillId="0" borderId="22" xfId="0" applyNumberFormat="1" applyFont="1" applyFill="1" applyBorder="1" applyAlignment="1">
      <alignment horizontal="center" vertical="center"/>
    </xf>
    <xf numFmtId="1" fontId="18" fillId="0" borderId="92" xfId="0" applyNumberFormat="1" applyFont="1" applyFill="1" applyBorder="1" applyAlignment="1">
      <alignment horizontal="center" vertical="center"/>
    </xf>
    <xf numFmtId="1" fontId="18" fillId="0" borderId="103" xfId="0" applyNumberFormat="1" applyFont="1" applyFill="1" applyBorder="1" applyAlignment="1">
      <alignment vertical="center"/>
    </xf>
    <xf numFmtId="1" fontId="18" fillId="0" borderId="103" xfId="0" applyNumberFormat="1" applyFont="1" applyFill="1" applyBorder="1" applyAlignment="1">
      <alignment horizontal="center" vertical="center"/>
    </xf>
    <xf numFmtId="1" fontId="15" fillId="0" borderId="92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 vertical="center" wrapText="1"/>
    </xf>
    <xf numFmtId="1" fontId="19" fillId="0" borderId="108" xfId="0" applyNumberFormat="1" applyFont="1" applyFill="1" applyBorder="1" applyAlignment="1">
      <alignment horizontal="center" vertical="center" wrapText="1"/>
    </xf>
    <xf numFmtId="1" fontId="19" fillId="0" borderId="101" xfId="0" applyNumberFormat="1" applyFont="1" applyFill="1" applyBorder="1" applyAlignment="1">
      <alignment horizontal="center" vertical="center" wrapText="1"/>
    </xf>
    <xf numFmtId="1" fontId="19" fillId="0" borderId="32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8" fillId="0" borderId="92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9" fillId="0" borderId="109" xfId="0" applyNumberFormat="1" applyFont="1" applyFill="1" applyBorder="1" applyAlignment="1">
      <alignment horizontal="center" vertical="center"/>
    </xf>
    <xf numFmtId="0" fontId="18" fillId="0" borderId="91" xfId="0" applyFont="1" applyFill="1" applyBorder="1" applyAlignment="1" applyProtection="1">
      <alignment vertical="center"/>
      <protection hidden="1"/>
    </xf>
    <xf numFmtId="0" fontId="95" fillId="0" borderId="19" xfId="0" applyFont="1" applyFill="1" applyBorder="1" applyAlignment="1">
      <alignment horizontal="left" vertical="center" wrapText="1" indent="1"/>
    </xf>
    <xf numFmtId="0" fontId="99" fillId="0" borderId="11" xfId="0" applyFont="1" applyFill="1" applyBorder="1" applyAlignment="1" applyProtection="1">
      <alignment horizontal="left" vertical="center" wrapText="1" shrinkToFit="1"/>
      <protection locked="0"/>
    </xf>
    <xf numFmtId="0" fontId="18" fillId="0" borderId="3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 horizontal="center" vertical="center" shrinkToFit="1"/>
    </xf>
    <xf numFmtId="0" fontId="0" fillId="0" borderId="110" xfId="0" applyFont="1" applyFill="1" applyBorder="1" applyAlignment="1">
      <alignment horizontal="center" vertical="center" shrinkToFit="1"/>
    </xf>
    <xf numFmtId="0" fontId="10" fillId="0" borderId="9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0" fillId="0" borderId="92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11" xfId="0" applyFont="1" applyFill="1" applyBorder="1" applyAlignment="1">
      <alignment horizontal="center" vertical="center"/>
    </xf>
    <xf numFmtId="0" fontId="13" fillId="0" borderId="112" xfId="0" applyFont="1" applyFill="1" applyBorder="1" applyAlignment="1">
      <alignment horizontal="center" vertical="center"/>
    </xf>
    <xf numFmtId="0" fontId="25" fillId="34" borderId="99" xfId="0" applyFont="1" applyFill="1" applyBorder="1" applyAlignment="1">
      <alignment horizontal="left" vertical="center" wrapText="1"/>
    </xf>
    <xf numFmtId="0" fontId="25" fillId="34" borderId="32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33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vertical="center" wrapText="1"/>
    </xf>
    <xf numFmtId="0" fontId="13" fillId="34" borderId="19" xfId="0" applyFont="1" applyFill="1" applyBorder="1" applyAlignment="1">
      <alignment horizontal="center" vertical="center" shrinkToFit="1"/>
    </xf>
    <xf numFmtId="0" fontId="13" fillId="34" borderId="22" xfId="0" applyFont="1" applyFill="1" applyBorder="1" applyAlignment="1">
      <alignment horizontal="center" vertical="center" shrinkToFit="1"/>
    </xf>
    <xf numFmtId="0" fontId="13" fillId="34" borderId="28" xfId="0" applyFont="1" applyFill="1" applyBorder="1" applyAlignment="1">
      <alignment horizontal="center" vertical="center" shrinkToFit="1"/>
    </xf>
    <xf numFmtId="0" fontId="13" fillId="34" borderId="103" xfId="0" applyFont="1" applyFill="1" applyBorder="1" applyAlignment="1">
      <alignment horizontal="center" vertical="center" shrinkToFit="1"/>
    </xf>
    <xf numFmtId="0" fontId="18" fillId="0" borderId="113" xfId="0" applyFont="1" applyFill="1" applyBorder="1" applyAlignment="1" applyProtection="1">
      <alignment horizontal="center" vertical="center"/>
      <protection hidden="1"/>
    </xf>
    <xf numFmtId="0" fontId="18" fillId="0" borderId="114" xfId="0" applyFont="1" applyFill="1" applyBorder="1" applyAlignment="1" applyProtection="1">
      <alignment horizontal="center" vertical="center"/>
      <protection hidden="1"/>
    </xf>
    <xf numFmtId="0" fontId="18" fillId="0" borderId="91" xfId="0" applyFont="1" applyFill="1" applyBorder="1" applyAlignment="1" applyProtection="1">
      <alignment horizontal="center" vertical="center"/>
      <protection hidden="1"/>
    </xf>
    <xf numFmtId="0" fontId="18" fillId="0" borderId="115" xfId="0" applyFont="1" applyFill="1" applyBorder="1" applyAlignment="1" applyProtection="1">
      <alignment horizontal="center" vertical="center"/>
      <protection hidden="1"/>
    </xf>
    <xf numFmtId="0" fontId="18" fillId="0" borderId="116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95" xfId="0" applyFont="1" applyFill="1" applyBorder="1" applyAlignment="1">
      <alignment horizontal="center" vertical="center" wrapText="1"/>
    </xf>
    <xf numFmtId="0" fontId="18" fillId="0" borderId="117" xfId="0" applyFont="1" applyFill="1" applyBorder="1" applyAlignment="1">
      <alignment horizontal="center" vertical="center" wrapText="1"/>
    </xf>
    <xf numFmtId="0" fontId="18" fillId="0" borderId="118" xfId="0" applyFont="1" applyFill="1" applyBorder="1" applyAlignment="1">
      <alignment horizontal="center" vertical="center" wrapText="1"/>
    </xf>
    <xf numFmtId="1" fontId="18" fillId="0" borderId="119" xfId="0" applyNumberFormat="1" applyFont="1" applyFill="1" applyBorder="1" applyAlignment="1">
      <alignment horizontal="center" vertical="center"/>
    </xf>
    <xf numFmtId="1" fontId="15" fillId="0" borderId="108" xfId="0" applyNumberFormat="1" applyFont="1" applyFill="1" applyBorder="1" applyAlignment="1">
      <alignment/>
    </xf>
    <xf numFmtId="1" fontId="15" fillId="0" borderId="120" xfId="0" applyNumberFormat="1" applyFont="1" applyFill="1" applyBorder="1" applyAlignment="1">
      <alignment/>
    </xf>
    <xf numFmtId="0" fontId="8" fillId="34" borderId="19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5" fillId="34" borderId="121" xfId="0" applyFont="1" applyFill="1" applyBorder="1" applyAlignment="1">
      <alignment horizontal="center" vertical="center"/>
    </xf>
    <xf numFmtId="0" fontId="5" fillId="34" borderId="122" xfId="0" applyFont="1" applyFill="1" applyBorder="1" applyAlignment="1">
      <alignment horizontal="center" vertical="center"/>
    </xf>
    <xf numFmtId="0" fontId="6" fillId="34" borderId="123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5" borderId="12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shrinkToFit="1"/>
    </xf>
    <xf numFmtId="0" fontId="0" fillId="34" borderId="81" xfId="0" applyFont="1" applyFill="1" applyBorder="1" applyAlignment="1">
      <alignment horizontal="center" vertical="center" shrinkToFit="1"/>
    </xf>
    <xf numFmtId="0" fontId="97" fillId="0" borderId="48" xfId="0" applyFont="1" applyBorder="1" applyAlignment="1">
      <alignment horizontal="center" vertical="center"/>
    </xf>
    <xf numFmtId="0" fontId="97" fillId="0" borderId="50" xfId="0" applyFont="1" applyBorder="1" applyAlignment="1">
      <alignment horizontal="center" vertical="center"/>
    </xf>
    <xf numFmtId="0" fontId="97" fillId="0" borderId="41" xfId="0" applyFon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17" fillId="34" borderId="65" xfId="0" applyFont="1" applyFill="1" applyBorder="1" applyAlignment="1">
      <alignment horizontal="center" vertical="center"/>
    </xf>
    <xf numFmtId="0" fontId="18" fillId="0" borderId="125" xfId="0" applyFont="1" applyFill="1" applyBorder="1" applyAlignment="1">
      <alignment horizontal="left" vertical="center"/>
    </xf>
    <xf numFmtId="0" fontId="18" fillId="0" borderId="33" xfId="0" applyFont="1" applyFill="1" applyBorder="1" applyAlignment="1">
      <alignment horizontal="left" vertical="center"/>
    </xf>
    <xf numFmtId="0" fontId="3" fillId="34" borderId="126" xfId="0" applyFont="1" applyFill="1" applyBorder="1" applyAlignment="1">
      <alignment vertical="center" wrapText="1"/>
    </xf>
    <xf numFmtId="0" fontId="3" fillId="34" borderId="127" xfId="0" applyFont="1" applyFill="1" applyBorder="1" applyAlignment="1">
      <alignment vertical="center" wrapText="1"/>
    </xf>
    <xf numFmtId="0" fontId="3" fillId="34" borderId="128" xfId="0" applyFont="1" applyFill="1" applyBorder="1" applyAlignment="1">
      <alignment vertical="center" wrapText="1"/>
    </xf>
    <xf numFmtId="0" fontId="3" fillId="34" borderId="118" xfId="0" applyFont="1" applyFill="1" applyBorder="1" applyAlignment="1">
      <alignment vertical="center" wrapText="1"/>
    </xf>
    <xf numFmtId="0" fontId="21" fillId="0" borderId="48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1" fontId="19" fillId="0" borderId="71" xfId="0" applyNumberFormat="1" applyFont="1" applyFill="1" applyBorder="1" applyAlignment="1">
      <alignment horizontal="center" vertical="center"/>
    </xf>
    <xf numFmtId="1" fontId="19" fillId="0" borderId="37" xfId="0" applyNumberFormat="1" applyFont="1" applyFill="1" applyBorder="1" applyAlignment="1">
      <alignment horizontal="center" vertical="center"/>
    </xf>
    <xf numFmtId="0" fontId="10" fillId="34" borderId="125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0" fillId="34" borderId="9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0" fillId="34" borderId="129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0" xfId="0" applyFont="1" applyFill="1" applyBorder="1" applyAlignment="1">
      <alignment horizontal="center" vertical="center" wrapText="1"/>
    </xf>
    <xf numFmtId="0" fontId="8" fillId="0" borderId="1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2" fillId="0" borderId="128" xfId="0" applyFont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0" fontId="0" fillId="34" borderId="9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7" fillId="34" borderId="8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0" fillId="0" borderId="81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95" xfId="0" applyFont="1" applyFill="1" applyBorder="1" applyAlignment="1">
      <alignment horizontal="center" vertical="center" wrapText="1"/>
    </xf>
    <xf numFmtId="0" fontId="20" fillId="0" borderId="84" xfId="0" applyFont="1" applyFill="1" applyBorder="1" applyAlignment="1">
      <alignment horizontal="center" vertical="center" wrapText="1"/>
    </xf>
    <xf numFmtId="0" fontId="20" fillId="0" borderId="85" xfId="0" applyFont="1" applyFill="1" applyBorder="1" applyAlignment="1">
      <alignment horizontal="center" vertical="center" wrapText="1"/>
    </xf>
    <xf numFmtId="0" fontId="20" fillId="0" borderId="124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/>
    </xf>
    <xf numFmtId="0" fontId="17" fillId="34" borderId="36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94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9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shrinkToFit="1"/>
    </xf>
    <xf numFmtId="0" fontId="0" fillId="0" borderId="111" xfId="0" applyFont="1" applyFill="1" applyBorder="1" applyAlignment="1">
      <alignment horizontal="center" vertical="center" shrinkToFit="1"/>
    </xf>
    <xf numFmtId="0" fontId="18" fillId="0" borderId="121" xfId="0" applyFont="1" applyFill="1" applyBorder="1" applyAlignment="1">
      <alignment vertical="center" wrapText="1"/>
    </xf>
    <xf numFmtId="0" fontId="18" fillId="0" borderId="131" xfId="0" applyFont="1" applyFill="1" applyBorder="1" applyAlignment="1">
      <alignment vertical="center" wrapText="1"/>
    </xf>
    <xf numFmtId="0" fontId="10" fillId="0" borderId="125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7" fillId="0" borderId="13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/>
    </xf>
    <xf numFmtId="1" fontId="18" fillId="0" borderId="72" xfId="0" applyNumberFormat="1" applyFont="1" applyFill="1" applyBorder="1" applyAlignment="1">
      <alignment horizontal="center" vertical="center"/>
    </xf>
    <xf numFmtId="1" fontId="15" fillId="0" borderId="38" xfId="0" applyNumberFormat="1" applyFont="1" applyFill="1" applyBorder="1" applyAlignment="1">
      <alignment/>
    </xf>
    <xf numFmtId="1" fontId="15" fillId="0" borderId="133" xfId="0" applyNumberFormat="1" applyFont="1" applyFill="1" applyBorder="1" applyAlignment="1">
      <alignment/>
    </xf>
    <xf numFmtId="0" fontId="18" fillId="0" borderId="125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3" fillId="34" borderId="134" xfId="0" applyFont="1" applyFill="1" applyBorder="1" applyAlignment="1">
      <alignment horizontal="left" vertical="center"/>
    </xf>
    <xf numFmtId="0" fontId="18" fillId="34" borderId="135" xfId="0" applyFont="1" applyFill="1" applyBorder="1" applyAlignment="1">
      <alignment horizontal="left" vertical="center"/>
    </xf>
    <xf numFmtId="0" fontId="18" fillId="34" borderId="136" xfId="0" applyFont="1" applyFill="1" applyBorder="1" applyAlignment="1">
      <alignment horizontal="left" vertical="center"/>
    </xf>
    <xf numFmtId="0" fontId="27" fillId="34" borderId="137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10" fillId="34" borderId="99" xfId="0" applyFont="1" applyFill="1" applyBorder="1" applyAlignment="1">
      <alignment horizontal="center" vertical="center"/>
    </xf>
    <xf numFmtId="0" fontId="5" fillId="34" borderId="138" xfId="0" applyFont="1" applyFill="1" applyBorder="1" applyAlignment="1">
      <alignment horizontal="center" vertical="center"/>
    </xf>
    <xf numFmtId="0" fontId="6" fillId="34" borderId="122" xfId="0" applyFont="1" applyFill="1" applyBorder="1" applyAlignment="1">
      <alignment horizontal="center" vertical="center"/>
    </xf>
    <xf numFmtId="0" fontId="28" fillId="34" borderId="139" xfId="0" applyFont="1" applyFill="1" applyBorder="1" applyAlignment="1">
      <alignment horizontal="center" vertical="center"/>
    </xf>
    <xf numFmtId="0" fontId="8" fillId="34" borderId="74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9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 wrapText="1"/>
    </xf>
    <xf numFmtId="0" fontId="3" fillId="34" borderId="81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horizontal="center" vertical="center" shrinkToFit="1"/>
    </xf>
    <xf numFmtId="0" fontId="0" fillId="34" borderId="108" xfId="0" applyFont="1" applyFill="1" applyBorder="1" applyAlignment="1">
      <alignment horizontal="center" vertical="center" shrinkToFit="1"/>
    </xf>
    <xf numFmtId="0" fontId="2" fillId="34" borderId="140" xfId="0" applyFont="1" applyFill="1" applyBorder="1" applyAlignment="1">
      <alignment horizontal="center" vertical="center" wrapText="1"/>
    </xf>
    <xf numFmtId="0" fontId="2" fillId="34" borderId="141" xfId="0" applyFont="1" applyFill="1" applyBorder="1" applyAlignment="1">
      <alignment horizontal="center" vertical="center" wrapText="1"/>
    </xf>
    <xf numFmtId="0" fontId="14" fillId="34" borderId="142" xfId="0" applyFont="1" applyFill="1" applyBorder="1" applyAlignment="1">
      <alignment horizontal="center" vertical="center" wrapText="1"/>
    </xf>
    <xf numFmtId="0" fontId="3" fillId="34" borderId="140" xfId="0" applyFont="1" applyFill="1" applyBorder="1" applyAlignment="1">
      <alignment horizontal="center" vertical="center" wrapText="1"/>
    </xf>
    <xf numFmtId="0" fontId="3" fillId="34" borderId="141" xfId="0" applyFont="1" applyFill="1" applyBorder="1" applyAlignment="1">
      <alignment horizontal="center" vertical="center" wrapText="1"/>
    </xf>
    <xf numFmtId="0" fontId="15" fillId="34" borderId="141" xfId="0" applyFont="1" applyFill="1" applyBorder="1" applyAlignment="1">
      <alignment horizontal="center" vertical="center" wrapText="1"/>
    </xf>
    <xf numFmtId="0" fontId="12" fillId="34" borderId="65" xfId="0" applyFont="1" applyFill="1" applyBorder="1" applyAlignment="1">
      <alignment horizontal="center" vertical="center"/>
    </xf>
    <xf numFmtId="0" fontId="17" fillId="34" borderId="3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10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7" fillId="0" borderId="14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vertical="center" wrapText="1"/>
    </xf>
    <xf numFmtId="0" fontId="3" fillId="34" borderId="50" xfId="0" applyFont="1" applyFill="1" applyBorder="1" applyAlignment="1">
      <alignment vertical="center" wrapText="1"/>
    </xf>
    <xf numFmtId="0" fontId="3" fillId="34" borderId="61" xfId="0" applyFont="1" applyFill="1" applyBorder="1" applyAlignment="1">
      <alignment vertical="center" wrapText="1"/>
    </xf>
    <xf numFmtId="0" fontId="3" fillId="34" borderId="144" xfId="0" applyFont="1" applyFill="1" applyBorder="1" applyAlignment="1">
      <alignment vertical="center" wrapText="1"/>
    </xf>
    <xf numFmtId="0" fontId="3" fillId="34" borderId="145" xfId="0" applyFont="1" applyFill="1" applyBorder="1" applyAlignment="1">
      <alignment vertical="center" wrapText="1"/>
    </xf>
    <xf numFmtId="0" fontId="3" fillId="34" borderId="135" xfId="0" applyFont="1" applyFill="1" applyBorder="1" applyAlignment="1">
      <alignment vertical="center" wrapText="1"/>
    </xf>
    <xf numFmtId="0" fontId="3" fillId="34" borderId="146" xfId="0" applyFont="1" applyFill="1" applyBorder="1" applyAlignment="1">
      <alignment vertical="center" wrapText="1"/>
    </xf>
    <xf numFmtId="0" fontId="3" fillId="34" borderId="117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center" vertical="center"/>
    </xf>
    <xf numFmtId="0" fontId="17" fillId="0" borderId="101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95" xfId="0" applyFont="1" applyFill="1" applyBorder="1" applyAlignment="1">
      <alignment horizontal="center" vertical="center" wrapText="1"/>
    </xf>
    <xf numFmtId="0" fontId="21" fillId="0" borderId="86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1" fillId="0" borderId="124" xfId="0" applyFont="1" applyFill="1" applyBorder="1" applyAlignment="1">
      <alignment horizontal="center" vertical="center" wrapText="1"/>
    </xf>
    <xf numFmtId="1" fontId="23" fillId="0" borderId="147" xfId="0" applyNumberFormat="1" applyFont="1" applyFill="1" applyBorder="1" applyAlignment="1">
      <alignment horizontal="center" vertical="center" textRotation="90"/>
    </xf>
    <xf numFmtId="0" fontId="24" fillId="0" borderId="148" xfId="0" applyFont="1" applyFill="1" applyBorder="1" applyAlignment="1">
      <alignment/>
    </xf>
    <xf numFmtId="0" fontId="2" fillId="34" borderId="149" xfId="0" applyFont="1" applyFill="1" applyBorder="1" applyAlignment="1">
      <alignment horizontal="center" vertical="center" wrapText="1"/>
    </xf>
    <xf numFmtId="0" fontId="0" fillId="34" borderId="150" xfId="0" applyFont="1" applyFill="1" applyBorder="1" applyAlignment="1">
      <alignment horizontal="center" vertical="center" wrapText="1"/>
    </xf>
    <xf numFmtId="0" fontId="0" fillId="34" borderId="74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95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151" xfId="0" applyFont="1" applyFill="1" applyBorder="1" applyAlignment="1">
      <alignment horizontal="center" vertical="center" wrapText="1"/>
    </xf>
    <xf numFmtId="0" fontId="104" fillId="34" borderId="19" xfId="0" applyFont="1" applyFill="1" applyBorder="1" applyAlignment="1">
      <alignment horizontal="center" vertical="center" shrinkToFit="1"/>
    </xf>
    <xf numFmtId="0" fontId="104" fillId="34" borderId="22" xfId="0" applyFont="1" applyFill="1" applyBorder="1" applyAlignment="1">
      <alignment horizontal="center" vertical="center" shrinkToFit="1"/>
    </xf>
    <xf numFmtId="0" fontId="104" fillId="34" borderId="28" xfId="0" applyFont="1" applyFill="1" applyBorder="1" applyAlignment="1">
      <alignment horizontal="center" vertical="center" shrinkToFit="1"/>
    </xf>
    <xf numFmtId="0" fontId="104" fillId="34" borderId="103" xfId="0" applyFont="1" applyFill="1" applyBorder="1" applyAlignment="1">
      <alignment horizontal="center" vertical="center" shrinkToFit="1"/>
    </xf>
    <xf numFmtId="0" fontId="105" fillId="34" borderId="140" xfId="0" applyFont="1" applyFill="1" applyBorder="1" applyAlignment="1">
      <alignment horizontal="center" vertical="center" wrapText="1"/>
    </xf>
    <xf numFmtId="0" fontId="105" fillId="34" borderId="141" xfId="0" applyFont="1" applyFill="1" applyBorder="1" applyAlignment="1">
      <alignment horizontal="center" vertical="center" wrapText="1"/>
    </xf>
    <xf numFmtId="0" fontId="106" fillId="34" borderId="142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111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1" fontId="19" fillId="0" borderId="152" xfId="0" applyNumberFormat="1" applyFont="1" applyFill="1" applyBorder="1" applyAlignment="1">
      <alignment horizontal="center" vertical="center"/>
    </xf>
    <xf numFmtId="1" fontId="19" fillId="0" borderId="150" xfId="0" applyNumberFormat="1" applyFont="1" applyFill="1" applyBorder="1" applyAlignment="1">
      <alignment horizontal="center" vertical="center"/>
    </xf>
    <xf numFmtId="1" fontId="19" fillId="0" borderId="16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7" fillId="0" borderId="81" xfId="0" applyFont="1" applyFill="1" applyBorder="1" applyAlignment="1">
      <alignment horizontal="center" vertical="center"/>
    </xf>
    <xf numFmtId="0" fontId="107" fillId="34" borderId="19" xfId="0" applyFont="1" applyFill="1" applyBorder="1" applyAlignment="1">
      <alignment horizontal="center" vertical="center" shrinkToFit="1"/>
    </xf>
    <xf numFmtId="0" fontId="108" fillId="34" borderId="16" xfId="0" applyFont="1" applyFill="1" applyBorder="1" applyAlignment="1">
      <alignment horizontal="center" vertical="center" shrinkToFit="1"/>
    </xf>
    <xf numFmtId="0" fontId="107" fillId="34" borderId="31" xfId="0" applyFont="1" applyFill="1" applyBorder="1" applyAlignment="1">
      <alignment horizontal="center" vertical="center" shrinkToFit="1"/>
    </xf>
    <xf numFmtId="0" fontId="108" fillId="34" borderId="108" xfId="0" applyFont="1" applyFill="1" applyBorder="1" applyAlignment="1">
      <alignment horizontal="center" vertical="center" shrinkToFit="1"/>
    </xf>
    <xf numFmtId="0" fontId="107" fillId="34" borderId="139" xfId="0" applyFont="1" applyFill="1" applyBorder="1" applyAlignment="1">
      <alignment horizontal="center" vertical="center" shrinkToFit="1"/>
    </xf>
    <xf numFmtId="0" fontId="107" fillId="34" borderId="74" xfId="0" applyFont="1" applyFill="1" applyBorder="1" applyAlignment="1">
      <alignment horizontal="center" vertical="center" shrinkToFit="1"/>
    </xf>
    <xf numFmtId="0" fontId="107" fillId="34" borderId="18" xfId="0" applyFont="1" applyFill="1" applyBorder="1" applyAlignment="1">
      <alignment horizontal="center" vertical="center" shrinkToFit="1"/>
    </xf>
    <xf numFmtId="0" fontId="107" fillId="34" borderId="95" xfId="0" applyFont="1" applyFill="1" applyBorder="1" applyAlignment="1">
      <alignment horizontal="center" vertical="center" shrinkToFit="1"/>
    </xf>
    <xf numFmtId="0" fontId="107" fillId="34" borderId="86" xfId="0" applyFont="1" applyFill="1" applyBorder="1" applyAlignment="1">
      <alignment horizontal="center" vertical="center" shrinkToFit="1"/>
    </xf>
    <xf numFmtId="0" fontId="107" fillId="34" borderId="124" xfId="0" applyFont="1" applyFill="1" applyBorder="1" applyAlignment="1">
      <alignment horizontal="center" vertical="center" shrinkToFit="1"/>
    </xf>
    <xf numFmtId="0" fontId="109" fillId="34" borderId="10" xfId="0" applyFont="1" applyFill="1" applyBorder="1" applyAlignment="1">
      <alignment horizontal="center" vertical="center"/>
    </xf>
    <xf numFmtId="0" fontId="110" fillId="34" borderId="81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0" fontId="18" fillId="0" borderId="153" xfId="0" applyFont="1" applyFill="1" applyBorder="1" applyAlignment="1">
      <alignment horizontal="center" vertical="center"/>
    </xf>
    <xf numFmtId="0" fontId="111" fillId="34" borderId="11" xfId="0" applyFont="1" applyFill="1" applyBorder="1" applyAlignment="1">
      <alignment horizontal="center" vertical="center"/>
    </xf>
    <xf numFmtId="0" fontId="111" fillId="34" borderId="32" xfId="0" applyFont="1" applyFill="1" applyBorder="1" applyAlignment="1">
      <alignment horizontal="center" vertical="center"/>
    </xf>
    <xf numFmtId="0" fontId="108" fillId="34" borderId="32" xfId="0" applyFont="1" applyFill="1" applyBorder="1" applyAlignment="1">
      <alignment horizontal="center" vertical="center"/>
    </xf>
    <xf numFmtId="0" fontId="111" fillId="34" borderId="125" xfId="0" applyFont="1" applyFill="1" applyBorder="1" applyAlignment="1">
      <alignment horizontal="center" vertical="center"/>
    </xf>
    <xf numFmtId="0" fontId="108" fillId="34" borderId="92" xfId="0" applyFont="1" applyFill="1" applyBorder="1" applyAlignment="1">
      <alignment horizontal="center" vertical="center"/>
    </xf>
    <xf numFmtId="0" fontId="108" fillId="34" borderId="129" xfId="0" applyFont="1" applyFill="1" applyBorder="1" applyAlignment="1">
      <alignment horizontal="center" vertical="center"/>
    </xf>
    <xf numFmtId="1" fontId="23" fillId="0" borderId="139" xfId="0" applyNumberFormat="1" applyFont="1" applyFill="1" applyBorder="1" applyAlignment="1">
      <alignment horizontal="center" vertical="center" textRotation="1"/>
    </xf>
    <xf numFmtId="0" fontId="15" fillId="0" borderId="150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2" fillId="34" borderId="137" xfId="0" applyFont="1" applyFill="1" applyBorder="1" applyAlignment="1">
      <alignment horizontal="center" vertical="center" wrapText="1"/>
    </xf>
    <xf numFmtId="0" fontId="112" fillId="34" borderId="13" xfId="0" applyFont="1" applyFill="1" applyBorder="1" applyAlignment="1">
      <alignment horizontal="center" vertical="center" wrapText="1"/>
    </xf>
    <xf numFmtId="0" fontId="31" fillId="0" borderId="91" xfId="0" applyFont="1" applyFill="1" applyBorder="1" applyAlignment="1" applyProtection="1">
      <alignment horizontal="center" vertical="center"/>
      <protection hidden="1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0" xfId="0" applyFont="1" applyAlignment="1">
      <alignment vertical="center"/>
    </xf>
    <xf numFmtId="0" fontId="31" fillId="0" borderId="113" xfId="0" applyFont="1" applyFill="1" applyBorder="1" applyAlignment="1" applyProtection="1">
      <alignment horizontal="center" vertical="center"/>
      <protection hidden="1"/>
    </xf>
    <xf numFmtId="0" fontId="18" fillId="0" borderId="58" xfId="0" applyFont="1" applyFill="1" applyBorder="1" applyAlignment="1" applyProtection="1">
      <alignment horizontal="center" vertical="center" wrapText="1"/>
      <protection hidden="1"/>
    </xf>
    <xf numFmtId="0" fontId="18" fillId="0" borderId="113" xfId="0" applyFont="1" applyFill="1" applyBorder="1" applyAlignment="1" applyProtection="1">
      <alignment horizontal="center" vertical="center" wrapText="1"/>
      <protection hidden="1"/>
    </xf>
    <xf numFmtId="0" fontId="18" fillId="0" borderId="114" xfId="0" applyFont="1" applyFill="1" applyBorder="1" applyAlignment="1" applyProtection="1">
      <alignment horizontal="center" vertical="center" wrapText="1"/>
      <protection hidden="1"/>
    </xf>
    <xf numFmtId="0" fontId="103" fillId="34" borderId="140" xfId="0" applyFont="1" applyFill="1" applyBorder="1" applyAlignment="1">
      <alignment horizontal="center" vertical="center" wrapText="1"/>
    </xf>
    <xf numFmtId="0" fontId="103" fillId="34" borderId="141" xfId="0" applyFont="1" applyFill="1" applyBorder="1" applyAlignment="1">
      <alignment horizontal="center" vertical="center" wrapText="1"/>
    </xf>
    <xf numFmtId="0" fontId="97" fillId="34" borderId="141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/>
    </xf>
    <xf numFmtId="0" fontId="18" fillId="0" borderId="154" xfId="0" applyFont="1" applyFill="1" applyBorder="1" applyAlignment="1">
      <alignment horizontal="center" vertical="center"/>
    </xf>
    <xf numFmtId="0" fontId="107" fillId="34" borderId="10" xfId="0" applyFont="1" applyFill="1" applyBorder="1" applyAlignment="1">
      <alignment horizontal="center" vertical="center" shrinkToFit="1"/>
    </xf>
    <xf numFmtId="0" fontId="108" fillId="34" borderId="81" xfId="0" applyFont="1" applyFill="1" applyBorder="1" applyAlignment="1">
      <alignment horizontal="center" vertical="center" shrinkToFit="1"/>
    </xf>
    <xf numFmtId="0" fontId="113" fillId="34" borderId="121" xfId="0" applyFont="1" applyFill="1" applyBorder="1" applyAlignment="1">
      <alignment horizontal="center" vertical="center"/>
    </xf>
    <xf numFmtId="0" fontId="113" fillId="34" borderId="122" xfId="0" applyFont="1" applyFill="1" applyBorder="1" applyAlignment="1">
      <alignment horizontal="center" vertical="center"/>
    </xf>
    <xf numFmtId="0" fontId="114" fillId="34" borderId="123" xfId="0" applyFont="1" applyFill="1" applyBorder="1" applyAlignment="1">
      <alignment horizontal="center" vertical="center"/>
    </xf>
    <xf numFmtId="0" fontId="99" fillId="0" borderId="126" xfId="0" applyFont="1" applyBorder="1" applyAlignment="1" applyProtection="1">
      <alignment horizontal="left" vertical="center"/>
      <protection/>
    </xf>
    <xf numFmtId="0" fontId="99" fillId="0" borderId="127" xfId="0" applyFont="1" applyBorder="1" applyAlignment="1" applyProtection="1">
      <alignment horizontal="left" vertical="center"/>
      <protection/>
    </xf>
    <xf numFmtId="0" fontId="99" fillId="0" borderId="155" xfId="0" applyFont="1" applyBorder="1" applyAlignment="1" applyProtection="1">
      <alignment horizontal="left" vertical="center"/>
      <protection/>
    </xf>
    <xf numFmtId="0" fontId="103" fillId="34" borderId="156" xfId="0" applyFont="1" applyFill="1" applyBorder="1" applyAlignment="1">
      <alignment horizontal="left" vertical="center" wrapText="1"/>
    </xf>
    <xf numFmtId="0" fontId="103" fillId="34" borderId="157" xfId="0" applyFont="1" applyFill="1" applyBorder="1" applyAlignment="1">
      <alignment horizontal="left" vertical="center" wrapText="1"/>
    </xf>
    <xf numFmtId="0" fontId="103" fillId="34" borderId="158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 applyProtection="1">
      <alignment vertical="center" wrapText="1"/>
      <protection hidden="1"/>
    </xf>
    <xf numFmtId="0" fontId="18" fillId="0" borderId="75" xfId="0" applyFont="1" applyFill="1" applyBorder="1" applyAlignment="1" applyProtection="1">
      <alignment vertical="center" wrapText="1"/>
      <protection hidden="1"/>
    </xf>
    <xf numFmtId="0" fontId="18" fillId="0" borderId="159" xfId="0" applyFont="1" applyFill="1" applyBorder="1" applyAlignment="1">
      <alignment horizontal="center" vertical="center"/>
    </xf>
    <xf numFmtId="0" fontId="105" fillId="34" borderId="149" xfId="0" applyFont="1" applyFill="1" applyBorder="1" applyAlignment="1">
      <alignment horizontal="center" vertical="center" wrapText="1"/>
    </xf>
    <xf numFmtId="0" fontId="108" fillId="34" borderId="150" xfId="0" applyFont="1" applyFill="1" applyBorder="1" applyAlignment="1">
      <alignment horizontal="center" vertical="center" wrapText="1"/>
    </xf>
    <xf numFmtId="0" fontId="108" fillId="34" borderId="74" xfId="0" applyFont="1" applyFill="1" applyBorder="1" applyAlignment="1">
      <alignment horizontal="center" vertical="center" wrapText="1"/>
    </xf>
    <xf numFmtId="0" fontId="108" fillId="34" borderId="15" xfId="0" applyFont="1" applyFill="1" applyBorder="1" applyAlignment="1">
      <alignment horizontal="center" vertical="center" wrapText="1"/>
    </xf>
    <xf numFmtId="0" fontId="108" fillId="34" borderId="0" xfId="0" applyFont="1" applyFill="1" applyAlignment="1">
      <alignment horizontal="center" vertical="center" wrapText="1"/>
    </xf>
    <xf numFmtId="0" fontId="108" fillId="34" borderId="95" xfId="0" applyFont="1" applyFill="1" applyBorder="1" applyAlignment="1">
      <alignment horizontal="center" vertical="center" wrapText="1"/>
    </xf>
    <xf numFmtId="1" fontId="18" fillId="0" borderId="18" xfId="0" applyNumberFormat="1" applyFont="1" applyFill="1" applyBorder="1" applyAlignment="1">
      <alignment horizontal="center" vertical="center"/>
    </xf>
    <xf numFmtId="1" fontId="18" fillId="0" borderId="43" xfId="0" applyNumberFormat="1" applyFont="1" applyFill="1" applyBorder="1" applyAlignment="1">
      <alignment horizontal="center" vertical="center"/>
    </xf>
    <xf numFmtId="0" fontId="111" fillId="34" borderId="9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03" fillId="34" borderId="53" xfId="0" applyFont="1" applyFill="1" applyBorder="1" applyAlignment="1" applyProtection="1">
      <alignment horizontal="left" vertical="center" wrapText="1"/>
      <protection hidden="1"/>
    </xf>
    <xf numFmtId="0" fontId="103" fillId="34" borderId="50" xfId="0" applyFont="1" applyFill="1" applyBorder="1" applyAlignment="1" applyProtection="1">
      <alignment horizontal="left" vertical="center" wrapText="1"/>
      <protection hidden="1"/>
    </xf>
    <xf numFmtId="0" fontId="103" fillId="34" borderId="99" xfId="0" applyFont="1" applyFill="1" applyBorder="1" applyAlignment="1" applyProtection="1">
      <alignment horizontal="left" vertical="center" wrapText="1"/>
      <protection hidden="1"/>
    </xf>
    <xf numFmtId="0" fontId="103" fillId="34" borderId="93" xfId="0" applyFont="1" applyFill="1" applyBorder="1" applyAlignment="1" applyProtection="1">
      <alignment horizontal="left" vertical="center" wrapText="1"/>
      <protection hidden="1"/>
    </xf>
    <xf numFmtId="0" fontId="103" fillId="34" borderId="32" xfId="0" applyFont="1" applyFill="1" applyBorder="1" applyAlignment="1" applyProtection="1">
      <alignment horizontal="left" vertical="center" wrapText="1"/>
      <protection hidden="1"/>
    </xf>
    <xf numFmtId="0" fontId="103" fillId="34" borderId="92" xfId="0" applyFont="1" applyFill="1" applyBorder="1" applyAlignment="1" applyProtection="1">
      <alignment horizontal="left" vertical="center" wrapText="1"/>
      <protection hidden="1"/>
    </xf>
    <xf numFmtId="0" fontId="115" fillId="34" borderId="19" xfId="0" applyFont="1" applyFill="1" applyBorder="1" applyAlignment="1">
      <alignment horizontal="center" vertical="center"/>
    </xf>
    <xf numFmtId="0" fontId="115" fillId="34" borderId="94" xfId="0" applyFont="1" applyFill="1" applyBorder="1" applyAlignment="1">
      <alignment horizontal="center" vertical="center"/>
    </xf>
    <xf numFmtId="0" fontId="115" fillId="34" borderId="16" xfId="0" applyFont="1" applyFill="1" applyBorder="1" applyAlignment="1">
      <alignment horizontal="center" vertical="center"/>
    </xf>
    <xf numFmtId="0" fontId="115" fillId="34" borderId="95" xfId="0" applyFont="1" applyFill="1" applyBorder="1" applyAlignment="1">
      <alignment horizontal="center" vertical="center"/>
    </xf>
    <xf numFmtId="0" fontId="109" fillId="34" borderId="12" xfId="0" applyFont="1" applyFill="1" applyBorder="1" applyAlignment="1">
      <alignment horizontal="center" vertical="center"/>
    </xf>
    <xf numFmtId="0" fontId="110" fillId="34" borderId="65" xfId="0" applyFont="1" applyFill="1" applyBorder="1" applyAlignment="1">
      <alignment horizontal="center" vertical="center"/>
    </xf>
    <xf numFmtId="0" fontId="101" fillId="34" borderId="65" xfId="0" applyFont="1" applyFill="1" applyBorder="1" applyAlignment="1">
      <alignment horizontal="center" vertical="center"/>
    </xf>
    <xf numFmtId="0" fontId="110" fillId="34" borderId="37" xfId="0" applyFont="1" applyFill="1" applyBorder="1" applyAlignment="1">
      <alignment horizontal="center" vertical="center"/>
    </xf>
    <xf numFmtId="0" fontId="115" fillId="34" borderId="25" xfId="0" applyFont="1" applyFill="1" applyBorder="1" applyAlignment="1">
      <alignment horizontal="center" vertical="center"/>
    </xf>
    <xf numFmtId="0" fontId="108" fillId="34" borderId="93" xfId="0" applyFont="1" applyFill="1" applyBorder="1" applyAlignment="1">
      <alignment horizontal="center" vertical="center"/>
    </xf>
    <xf numFmtId="0" fontId="33" fillId="0" borderId="0" xfId="0" applyFont="1" applyAlignment="1" applyProtection="1">
      <alignment horizontal="right" vertical="center"/>
      <protection hidden="1"/>
    </xf>
    <xf numFmtId="0" fontId="109" fillId="34" borderId="34" xfId="0" applyFont="1" applyFill="1" applyBorder="1" applyAlignment="1">
      <alignment horizontal="center" vertical="center"/>
    </xf>
    <xf numFmtId="0" fontId="110" fillId="34" borderId="36" xfId="0" applyFont="1" applyFill="1" applyBorder="1" applyAlignment="1">
      <alignment horizontal="center" vertical="center"/>
    </xf>
    <xf numFmtId="0" fontId="99" fillId="0" borderId="150" xfId="0" applyFont="1" applyBorder="1" applyAlignment="1" applyProtection="1">
      <alignment horizontal="left" vertical="center"/>
      <protection/>
    </xf>
    <xf numFmtId="0" fontId="97" fillId="0" borderId="150" xfId="0" applyFont="1" applyBorder="1" applyAlignment="1" applyProtection="1">
      <alignment horizontal="left" vertical="center"/>
      <protection/>
    </xf>
    <xf numFmtId="0" fontId="18" fillId="0" borderId="145" xfId="0" applyFont="1" applyFill="1" applyBorder="1" applyAlignment="1">
      <alignment horizontal="center" vertical="center" wrapText="1"/>
    </xf>
    <xf numFmtId="0" fontId="18" fillId="0" borderId="135" xfId="0" applyFont="1" applyFill="1" applyBorder="1" applyAlignment="1">
      <alignment horizontal="center" vertical="center" wrapText="1"/>
    </xf>
    <xf numFmtId="0" fontId="18" fillId="0" borderId="160" xfId="0" applyFont="1" applyFill="1" applyBorder="1" applyAlignment="1">
      <alignment horizontal="center" vertical="center" wrapText="1"/>
    </xf>
    <xf numFmtId="0" fontId="18" fillId="0" borderId="145" xfId="0" applyFont="1" applyFill="1" applyBorder="1" applyAlignment="1">
      <alignment vertical="center" wrapText="1"/>
    </xf>
    <xf numFmtId="0" fontId="18" fillId="0" borderId="160" xfId="0" applyFont="1" applyFill="1" applyBorder="1" applyAlignment="1">
      <alignment vertical="center" wrapText="1"/>
    </xf>
    <xf numFmtId="0" fontId="113" fillId="34" borderId="138" xfId="0" applyFont="1" applyFill="1" applyBorder="1" applyAlignment="1">
      <alignment horizontal="center" vertical="center"/>
    </xf>
    <xf numFmtId="0" fontId="114" fillId="34" borderId="122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1 dzienne fizjoterapia mgr 2002" xfId="52"/>
    <cellStyle name="Normalny_plany lic. WF 26.11.2007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4"/>
  <sheetViews>
    <sheetView tabSelected="1" zoomScale="106" zoomScaleNormal="106" zoomScaleSheetLayoutView="80" zoomScalePageLayoutView="0" workbookViewId="0" topLeftCell="A1">
      <selection activeCell="AE4" sqref="AE4"/>
    </sheetView>
  </sheetViews>
  <sheetFormatPr defaultColWidth="9.00390625" defaultRowHeight="12.75"/>
  <cols>
    <col min="1" max="1" width="3.75390625" style="133" customWidth="1"/>
    <col min="2" max="2" width="62.75390625" style="134" customWidth="1"/>
    <col min="3" max="3" width="6.75390625" style="5" customWidth="1"/>
    <col min="4" max="4" width="6.75390625" style="6" customWidth="1"/>
    <col min="5" max="6" width="6.75390625" style="122" customWidth="1"/>
    <col min="7" max="7" width="6.75390625" style="122" hidden="1" customWidth="1"/>
    <col min="8" max="8" width="5.75390625" style="122" customWidth="1"/>
    <col min="9" max="9" width="4.75390625" style="122" customWidth="1"/>
    <col min="10" max="10" width="4.75390625" style="122" hidden="1" customWidth="1"/>
    <col min="11" max="11" width="4.75390625" style="1" customWidth="1"/>
    <col min="12" max="12" width="5.25390625" style="122" customWidth="1"/>
    <col min="13" max="13" width="4.625" style="122" customWidth="1"/>
    <col min="14" max="14" width="4.75390625" style="122" hidden="1" customWidth="1"/>
    <col min="15" max="15" width="4.75390625" style="1" customWidth="1"/>
    <col min="16" max="16" width="5.375" style="122" customWidth="1"/>
    <col min="17" max="17" width="5.25390625" style="122" customWidth="1"/>
    <col min="18" max="18" width="4.75390625" style="122" hidden="1" customWidth="1"/>
    <col min="19" max="19" width="4.75390625" style="1" customWidth="1"/>
    <col min="20" max="20" width="5.75390625" style="122" customWidth="1"/>
    <col min="21" max="21" width="4.75390625" style="122" customWidth="1"/>
    <col min="22" max="22" width="4.75390625" style="122" hidden="1" customWidth="1"/>
    <col min="23" max="23" width="4.75390625" style="1" customWidth="1"/>
    <col min="24" max="24" width="14.875" style="7" customWidth="1"/>
    <col min="25" max="25" width="5.875" style="8" customWidth="1"/>
    <col min="26" max="26" width="6.00390625" style="9" customWidth="1"/>
    <col min="27" max="27" width="8.25390625" style="121" hidden="1" customWidth="1"/>
    <col min="28" max="16384" width="9.125" style="122" customWidth="1"/>
  </cols>
  <sheetData>
    <row r="1" spans="3:27" ht="12.75" customHeight="1">
      <c r="C1" s="332" t="s">
        <v>110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33"/>
      <c r="Y1" s="333"/>
      <c r="Z1" s="333"/>
      <c r="AA1" s="333"/>
    </row>
    <row r="2" spans="8:27" ht="12.75"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</row>
    <row r="3" spans="8:27" ht="12.75"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</row>
    <row r="4" ht="21" customHeight="1"/>
    <row r="5" spans="2:26" ht="27" customHeight="1">
      <c r="B5" s="330" t="s">
        <v>106</v>
      </c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</row>
    <row r="6" spans="1:31" ht="19.5" customHeight="1">
      <c r="A6" s="385" t="s">
        <v>107</v>
      </c>
      <c r="B6" s="385"/>
      <c r="C6" s="385"/>
      <c r="D6" s="385"/>
      <c r="E6" s="385"/>
      <c r="F6" s="385"/>
      <c r="G6" s="385"/>
      <c r="H6" s="385"/>
      <c r="I6" s="385"/>
      <c r="J6" s="385"/>
      <c r="K6" s="385"/>
      <c r="L6" s="385"/>
      <c r="M6" s="385"/>
      <c r="N6" s="385"/>
      <c r="O6" s="385"/>
      <c r="P6" s="385"/>
      <c r="Q6" s="385"/>
      <c r="R6" s="385"/>
      <c r="S6" s="385"/>
      <c r="T6" s="385"/>
      <c r="U6" s="385"/>
      <c r="V6" s="385"/>
      <c r="W6" s="385"/>
      <c r="X6" s="385"/>
      <c r="Y6" s="385"/>
      <c r="Z6" s="385"/>
      <c r="AE6" s="171"/>
    </row>
    <row r="7" spans="1:26" ht="19.5" customHeight="1">
      <c r="A7" s="385" t="s">
        <v>102</v>
      </c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385"/>
    </row>
    <row r="8" spans="1:26" ht="21" customHeight="1" thickBot="1">
      <c r="A8" s="386" t="s">
        <v>108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</row>
    <row r="9" spans="1:27" s="1" customFormat="1" ht="13.5" customHeight="1" thickTop="1">
      <c r="A9" s="441" t="s">
        <v>0</v>
      </c>
      <c r="B9" s="444" t="s">
        <v>1</v>
      </c>
      <c r="C9" s="474" t="s">
        <v>2</v>
      </c>
      <c r="D9" s="475"/>
      <c r="E9" s="475"/>
      <c r="F9" s="475"/>
      <c r="G9" s="476"/>
      <c r="H9" s="431" t="s">
        <v>3</v>
      </c>
      <c r="I9" s="353"/>
      <c r="J9" s="353"/>
      <c r="K9" s="353"/>
      <c r="L9" s="353"/>
      <c r="M9" s="353"/>
      <c r="N9" s="353"/>
      <c r="O9" s="432"/>
      <c r="P9" s="352" t="s">
        <v>4</v>
      </c>
      <c r="Q9" s="353"/>
      <c r="R9" s="353"/>
      <c r="S9" s="353"/>
      <c r="T9" s="353"/>
      <c r="U9" s="353"/>
      <c r="V9" s="353"/>
      <c r="W9" s="354"/>
      <c r="X9" s="428" t="s">
        <v>65</v>
      </c>
      <c r="Y9" s="433" t="s">
        <v>48</v>
      </c>
      <c r="Z9" s="434"/>
      <c r="AA9" s="123"/>
    </row>
    <row r="10" spans="1:27" s="1" customFormat="1" ht="12.75">
      <c r="A10" s="442"/>
      <c r="B10" s="445"/>
      <c r="C10" s="477"/>
      <c r="D10" s="478"/>
      <c r="E10" s="478"/>
      <c r="F10" s="478"/>
      <c r="G10" s="479"/>
      <c r="H10" s="430" t="s">
        <v>6</v>
      </c>
      <c r="I10" s="377"/>
      <c r="J10" s="377"/>
      <c r="K10" s="378"/>
      <c r="L10" s="379" t="s">
        <v>7</v>
      </c>
      <c r="M10" s="377"/>
      <c r="N10" s="377"/>
      <c r="O10" s="391"/>
      <c r="P10" s="376" t="s">
        <v>8</v>
      </c>
      <c r="Q10" s="377"/>
      <c r="R10" s="377"/>
      <c r="S10" s="378"/>
      <c r="T10" s="379" t="s">
        <v>9</v>
      </c>
      <c r="U10" s="377"/>
      <c r="V10" s="377"/>
      <c r="W10" s="380"/>
      <c r="X10" s="429"/>
      <c r="Y10" s="435"/>
      <c r="Z10" s="436"/>
      <c r="AA10" s="123"/>
    </row>
    <row r="11" spans="1:27" s="1" customFormat="1" ht="12.75" customHeight="1">
      <c r="A11" s="442"/>
      <c r="B11" s="445"/>
      <c r="C11" s="387" t="s">
        <v>11</v>
      </c>
      <c r="D11" s="388"/>
      <c r="E11" s="447" t="s">
        <v>12</v>
      </c>
      <c r="F11" s="403" t="s">
        <v>13</v>
      </c>
      <c r="G11" s="404"/>
      <c r="H11" s="401" t="s">
        <v>12</v>
      </c>
      <c r="I11" s="334" t="s">
        <v>13</v>
      </c>
      <c r="J11" s="335"/>
      <c r="K11" s="357" t="s">
        <v>14</v>
      </c>
      <c r="L11" s="389" t="s">
        <v>12</v>
      </c>
      <c r="M11" s="334" t="s">
        <v>13</v>
      </c>
      <c r="N11" s="335"/>
      <c r="O11" s="350" t="s">
        <v>14</v>
      </c>
      <c r="P11" s="362" t="s">
        <v>12</v>
      </c>
      <c r="Q11" s="334" t="s">
        <v>13</v>
      </c>
      <c r="R11" s="335"/>
      <c r="S11" s="357" t="s">
        <v>14</v>
      </c>
      <c r="T11" s="389" t="s">
        <v>12</v>
      </c>
      <c r="U11" s="334" t="s">
        <v>13</v>
      </c>
      <c r="V11" s="335"/>
      <c r="W11" s="439" t="s">
        <v>14</v>
      </c>
      <c r="X11" s="429"/>
      <c r="Y11" s="435"/>
      <c r="Z11" s="436"/>
      <c r="AA11" s="123"/>
    </row>
    <row r="12" spans="1:27" s="1" customFormat="1" ht="12.75">
      <c r="A12" s="443"/>
      <c r="B12" s="446"/>
      <c r="C12" s="58" t="s">
        <v>10</v>
      </c>
      <c r="D12" s="47" t="s">
        <v>14</v>
      </c>
      <c r="E12" s="448"/>
      <c r="F12" s="405"/>
      <c r="G12" s="406"/>
      <c r="H12" s="402"/>
      <c r="I12" s="336"/>
      <c r="J12" s="337"/>
      <c r="K12" s="358"/>
      <c r="L12" s="390"/>
      <c r="M12" s="336"/>
      <c r="N12" s="337"/>
      <c r="O12" s="351"/>
      <c r="P12" s="363"/>
      <c r="Q12" s="336"/>
      <c r="R12" s="337"/>
      <c r="S12" s="358"/>
      <c r="T12" s="390"/>
      <c r="U12" s="336"/>
      <c r="V12" s="337"/>
      <c r="W12" s="440"/>
      <c r="X12" s="429"/>
      <c r="Y12" s="435"/>
      <c r="Z12" s="436"/>
      <c r="AA12" s="123"/>
    </row>
    <row r="13" spans="1:27" s="1" customFormat="1" ht="15" customHeight="1">
      <c r="A13" s="328" t="s">
        <v>77</v>
      </c>
      <c r="B13" s="329"/>
      <c r="C13" s="48"/>
      <c r="D13" s="49"/>
      <c r="E13" s="50"/>
      <c r="F13" s="51"/>
      <c r="G13" s="51"/>
      <c r="H13" s="50"/>
      <c r="I13" s="52"/>
      <c r="J13" s="52"/>
      <c r="K13" s="124"/>
      <c r="L13" s="50"/>
      <c r="M13" s="52"/>
      <c r="N13" s="52"/>
      <c r="O13" s="124"/>
      <c r="P13" s="50"/>
      <c r="Q13" s="52"/>
      <c r="R13" s="52"/>
      <c r="S13" s="124"/>
      <c r="T13" s="50"/>
      <c r="U13" s="52"/>
      <c r="V13" s="52"/>
      <c r="W13" s="124"/>
      <c r="X13" s="53"/>
      <c r="Y13" s="54"/>
      <c r="Z13" s="55"/>
      <c r="AA13" s="123"/>
    </row>
    <row r="14" spans="1:27" s="3" customFormat="1" ht="17.25" customHeight="1">
      <c r="A14" s="437" t="s">
        <v>76</v>
      </c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8"/>
      <c r="AA14" s="125"/>
    </row>
    <row r="15" spans="1:29" s="3" customFormat="1" ht="18" customHeight="1">
      <c r="A15" s="76" t="s">
        <v>15</v>
      </c>
      <c r="B15" s="116" t="s">
        <v>57</v>
      </c>
      <c r="C15" s="65">
        <f>SUM(H15+I15+L15+M15+P15+Q15+T15+U15)</f>
        <v>52</v>
      </c>
      <c r="D15" s="44">
        <f aca="true" t="shared" si="0" ref="D15:D21">SUM(K15+O15+S15+W15)</f>
        <v>4</v>
      </c>
      <c r="E15" s="45">
        <f>SUM(L15+H15+P15+T15)</f>
        <v>26</v>
      </c>
      <c r="F15" s="355">
        <f>SUM(I15+M15+Q15+U15)</f>
        <v>26</v>
      </c>
      <c r="G15" s="356"/>
      <c r="H15" s="19">
        <v>26</v>
      </c>
      <c r="I15" s="20">
        <v>26</v>
      </c>
      <c r="J15" s="20"/>
      <c r="K15" s="21">
        <v>4</v>
      </c>
      <c r="L15" s="22"/>
      <c r="M15" s="20"/>
      <c r="N15" s="20"/>
      <c r="O15" s="23"/>
      <c r="P15" s="20"/>
      <c r="Q15" s="20"/>
      <c r="R15" s="20"/>
      <c r="S15" s="20"/>
      <c r="T15" s="22"/>
      <c r="U15" s="20"/>
      <c r="V15" s="20"/>
      <c r="W15" s="23"/>
      <c r="X15" s="16" t="s">
        <v>16</v>
      </c>
      <c r="Y15" s="137" t="s">
        <v>19</v>
      </c>
      <c r="Z15" s="143">
        <f aca="true" t="shared" si="1" ref="Z15:Z21">MAX(IF(K15&gt;0,1,0),IF(O15&gt;0,2,0),IF(S15&gt;0,3,0),IF(W15&gt;0,4,0))</f>
        <v>1</v>
      </c>
      <c r="AA15" s="125" t="str">
        <f aca="true" t="shared" si="2" ref="AA15:AA33">CONCATENATE(Y15,Z15)</f>
        <v>E1</v>
      </c>
      <c r="AB15" s="160" t="str">
        <f aca="true" t="shared" si="3" ref="AB15:AB21">CONCATENATE(Y15,Z15)</f>
        <v>E1</v>
      </c>
      <c r="AC15" s="160"/>
    </row>
    <row r="16" spans="1:29" s="3" customFormat="1" ht="18" customHeight="1">
      <c r="A16" s="77" t="s">
        <v>17</v>
      </c>
      <c r="B16" s="117" t="s">
        <v>30</v>
      </c>
      <c r="C16" s="56">
        <f>SUM(H16+I16+L16+M16+P16+Q16+T16+U16)</f>
        <v>52</v>
      </c>
      <c r="D16" s="14">
        <f t="shared" si="0"/>
        <v>4</v>
      </c>
      <c r="E16" s="15">
        <f aca="true" t="shared" si="4" ref="E16:E21">SUM(H16+L16+P16+T16)</f>
        <v>26</v>
      </c>
      <c r="F16" s="17">
        <f>SUM(I16+M16+Q16+U16)</f>
        <v>26</v>
      </c>
      <c r="G16" s="18"/>
      <c r="H16" s="19">
        <v>26</v>
      </c>
      <c r="I16" s="20">
        <v>26</v>
      </c>
      <c r="J16" s="20"/>
      <c r="K16" s="21">
        <v>4</v>
      </c>
      <c r="L16" s="22"/>
      <c r="M16" s="20"/>
      <c r="N16" s="20"/>
      <c r="O16" s="23"/>
      <c r="P16" s="20"/>
      <c r="Q16" s="20"/>
      <c r="R16" s="20"/>
      <c r="S16" s="20"/>
      <c r="T16" s="22"/>
      <c r="U16" s="20"/>
      <c r="V16" s="20"/>
      <c r="W16" s="23"/>
      <c r="X16" s="16" t="s">
        <v>16</v>
      </c>
      <c r="Y16" s="138" t="s">
        <v>19</v>
      </c>
      <c r="Z16" s="141">
        <f t="shared" si="1"/>
        <v>1</v>
      </c>
      <c r="AA16" s="125" t="str">
        <f t="shared" si="2"/>
        <v>E1</v>
      </c>
      <c r="AB16" s="161" t="str">
        <f t="shared" si="3"/>
        <v>E1</v>
      </c>
      <c r="AC16" s="160"/>
    </row>
    <row r="17" spans="1:29" s="3" customFormat="1" ht="18" customHeight="1">
      <c r="A17" s="77" t="s">
        <v>18</v>
      </c>
      <c r="B17" s="117" t="s">
        <v>49</v>
      </c>
      <c r="C17" s="56">
        <f>SUM(H17+L17+P17+T17)</f>
        <v>26</v>
      </c>
      <c r="D17" s="14">
        <f t="shared" si="0"/>
        <v>2</v>
      </c>
      <c r="E17" s="15">
        <f t="shared" si="4"/>
        <v>26</v>
      </c>
      <c r="F17" s="17">
        <f>SUM(I17,M17,Q17,U17)</f>
        <v>0</v>
      </c>
      <c r="G17" s="18"/>
      <c r="H17" s="19">
        <v>26</v>
      </c>
      <c r="I17" s="20"/>
      <c r="J17" s="20"/>
      <c r="K17" s="21">
        <v>2</v>
      </c>
      <c r="L17" s="22"/>
      <c r="M17" s="20"/>
      <c r="N17" s="20"/>
      <c r="O17" s="23"/>
      <c r="P17" s="20"/>
      <c r="Q17" s="20"/>
      <c r="R17" s="20"/>
      <c r="S17" s="20"/>
      <c r="T17" s="22"/>
      <c r="U17" s="20"/>
      <c r="V17" s="20"/>
      <c r="W17" s="23"/>
      <c r="X17" s="16" t="s">
        <v>16</v>
      </c>
      <c r="Y17" s="138"/>
      <c r="Z17" s="141">
        <f t="shared" si="1"/>
        <v>1</v>
      </c>
      <c r="AA17" s="125" t="str">
        <f t="shared" si="2"/>
        <v>1</v>
      </c>
      <c r="AB17" s="160" t="str">
        <f t="shared" si="3"/>
        <v>1</v>
      </c>
      <c r="AC17" s="160"/>
    </row>
    <row r="18" spans="1:29" s="3" customFormat="1" ht="18" customHeight="1">
      <c r="A18" s="77" t="s">
        <v>20</v>
      </c>
      <c r="B18" s="117" t="s">
        <v>37</v>
      </c>
      <c r="C18" s="56">
        <f>SUM(H18+I18+L18+M18+P18+Q18+T18+U18)</f>
        <v>13</v>
      </c>
      <c r="D18" s="14">
        <f t="shared" si="0"/>
        <v>1</v>
      </c>
      <c r="E18" s="15">
        <f t="shared" si="4"/>
        <v>13</v>
      </c>
      <c r="F18" s="17">
        <f>SUM(I18,M18,Q18,U18)</f>
        <v>0</v>
      </c>
      <c r="G18" s="18"/>
      <c r="H18" s="19"/>
      <c r="I18" s="20"/>
      <c r="J18" s="20"/>
      <c r="K18" s="21"/>
      <c r="L18" s="22">
        <v>13</v>
      </c>
      <c r="M18" s="20"/>
      <c r="N18" s="20"/>
      <c r="O18" s="23">
        <v>1</v>
      </c>
      <c r="P18" s="20"/>
      <c r="Q18" s="20"/>
      <c r="R18" s="20"/>
      <c r="S18" s="20"/>
      <c r="T18" s="22"/>
      <c r="U18" s="20"/>
      <c r="V18" s="20"/>
      <c r="W18" s="23"/>
      <c r="X18" s="16" t="s">
        <v>16</v>
      </c>
      <c r="Y18" s="138"/>
      <c r="Z18" s="141">
        <f t="shared" si="1"/>
        <v>2</v>
      </c>
      <c r="AA18" s="125" t="str">
        <f t="shared" si="2"/>
        <v>2</v>
      </c>
      <c r="AB18" s="160" t="str">
        <f t="shared" si="3"/>
        <v>2</v>
      </c>
      <c r="AC18" s="160"/>
    </row>
    <row r="19" spans="1:29" s="3" customFormat="1" ht="18" customHeight="1">
      <c r="A19" s="77" t="s">
        <v>21</v>
      </c>
      <c r="B19" s="172" t="s">
        <v>62</v>
      </c>
      <c r="C19" s="316">
        <f>SUM(H19+I19+L19+M19+P19+Q19+T19+U19)</f>
        <v>52</v>
      </c>
      <c r="D19" s="198">
        <f t="shared" si="0"/>
        <v>4</v>
      </c>
      <c r="E19" s="199">
        <f t="shared" si="4"/>
        <v>26</v>
      </c>
      <c r="F19" s="200">
        <f>SUM(I19+M19+Q19+U19)</f>
        <v>26</v>
      </c>
      <c r="G19" s="317"/>
      <c r="H19" s="69">
        <v>26</v>
      </c>
      <c r="I19" s="70">
        <v>26</v>
      </c>
      <c r="J19" s="70"/>
      <c r="K19" s="71">
        <v>4</v>
      </c>
      <c r="L19" s="22"/>
      <c r="M19" s="20"/>
      <c r="N19" s="20"/>
      <c r="O19" s="23"/>
      <c r="P19" s="20"/>
      <c r="Q19" s="20"/>
      <c r="R19" s="20"/>
      <c r="S19" s="20"/>
      <c r="T19" s="22"/>
      <c r="U19" s="20"/>
      <c r="V19" s="20"/>
      <c r="W19" s="23"/>
      <c r="X19" s="16" t="s">
        <v>16</v>
      </c>
      <c r="Y19" s="138"/>
      <c r="Z19" s="141">
        <f t="shared" si="1"/>
        <v>1</v>
      </c>
      <c r="AA19" s="125"/>
      <c r="AB19" s="160" t="str">
        <f t="shared" si="3"/>
        <v>1</v>
      </c>
      <c r="AC19" s="160"/>
    </row>
    <row r="20" spans="1:29" s="3" customFormat="1" ht="18" customHeight="1">
      <c r="A20" s="77" t="s">
        <v>22</v>
      </c>
      <c r="B20" s="172" t="s">
        <v>68</v>
      </c>
      <c r="C20" s="56">
        <f>SUM(H20+I20+L20+M20+P20+Q20+T20+U20)</f>
        <v>26</v>
      </c>
      <c r="D20" s="14">
        <f t="shared" si="0"/>
        <v>2</v>
      </c>
      <c r="E20" s="15">
        <f t="shared" si="4"/>
        <v>26</v>
      </c>
      <c r="F20" s="17">
        <v>0</v>
      </c>
      <c r="G20" s="18"/>
      <c r="H20" s="69">
        <v>26</v>
      </c>
      <c r="I20" s="70"/>
      <c r="J20" s="70"/>
      <c r="K20" s="70">
        <v>2</v>
      </c>
      <c r="L20" s="22"/>
      <c r="M20" s="20"/>
      <c r="N20" s="20"/>
      <c r="O20" s="23"/>
      <c r="P20" s="20"/>
      <c r="Q20" s="20"/>
      <c r="R20" s="20"/>
      <c r="S20" s="20"/>
      <c r="T20" s="22"/>
      <c r="U20" s="20"/>
      <c r="V20" s="20"/>
      <c r="W20" s="23"/>
      <c r="X20" s="16" t="s">
        <v>16</v>
      </c>
      <c r="Y20" s="138"/>
      <c r="Z20" s="170">
        <f t="shared" si="1"/>
        <v>1</v>
      </c>
      <c r="AA20" s="125"/>
      <c r="AB20" s="160" t="str">
        <f t="shared" si="3"/>
        <v>1</v>
      </c>
      <c r="AC20" s="160"/>
    </row>
    <row r="21" spans="1:29" s="3" customFormat="1" ht="18" customHeight="1" thickBot="1">
      <c r="A21" s="77" t="s">
        <v>23</v>
      </c>
      <c r="B21" s="172" t="s">
        <v>63</v>
      </c>
      <c r="C21" s="316">
        <f>SUM(H21+I21+L21+M21+P21+Q21+T21+U21)</f>
        <v>26</v>
      </c>
      <c r="D21" s="198">
        <f t="shared" si="0"/>
        <v>2</v>
      </c>
      <c r="E21" s="199">
        <f t="shared" si="4"/>
        <v>13</v>
      </c>
      <c r="F21" s="200">
        <f>SUM(I21+M21+Q21+U21)</f>
        <v>13</v>
      </c>
      <c r="G21" s="317"/>
      <c r="H21" s="69">
        <v>13</v>
      </c>
      <c r="I21" s="70">
        <v>13</v>
      </c>
      <c r="J21" s="70"/>
      <c r="K21" s="71">
        <v>2</v>
      </c>
      <c r="L21" s="22"/>
      <c r="M21" s="20"/>
      <c r="N21" s="20"/>
      <c r="O21" s="23"/>
      <c r="P21" s="20"/>
      <c r="Q21" s="20"/>
      <c r="R21" s="20"/>
      <c r="S21" s="20"/>
      <c r="T21" s="22"/>
      <c r="U21" s="20"/>
      <c r="V21" s="20"/>
      <c r="W21" s="23"/>
      <c r="X21" s="16" t="s">
        <v>16</v>
      </c>
      <c r="Y21" s="119"/>
      <c r="Z21" s="144">
        <f t="shared" si="1"/>
        <v>1</v>
      </c>
      <c r="AA21" s="125" t="str">
        <f t="shared" si="2"/>
        <v>1</v>
      </c>
      <c r="AB21" s="160" t="str">
        <f t="shared" si="3"/>
        <v>1</v>
      </c>
      <c r="AC21" s="160"/>
    </row>
    <row r="22" spans="1:29" s="10" customFormat="1" ht="19.5" customHeight="1" thickBot="1">
      <c r="A22" s="90"/>
      <c r="B22" s="79"/>
      <c r="C22" s="80">
        <f aca="true" t="shared" si="5" ref="C22:W22">SUM(C15:C21)</f>
        <v>247</v>
      </c>
      <c r="D22" s="81">
        <f t="shared" si="5"/>
        <v>19</v>
      </c>
      <c r="E22" s="82">
        <f t="shared" si="5"/>
        <v>156</v>
      </c>
      <c r="F22" s="82">
        <f t="shared" si="5"/>
        <v>91</v>
      </c>
      <c r="G22" s="83">
        <f t="shared" si="5"/>
        <v>0</v>
      </c>
      <c r="H22" s="84">
        <f t="shared" si="5"/>
        <v>143</v>
      </c>
      <c r="I22" s="85">
        <f t="shared" si="5"/>
        <v>91</v>
      </c>
      <c r="J22" s="86">
        <f t="shared" si="5"/>
        <v>0</v>
      </c>
      <c r="K22" s="81">
        <f t="shared" si="5"/>
        <v>18</v>
      </c>
      <c r="L22" s="85">
        <f t="shared" si="5"/>
        <v>13</v>
      </c>
      <c r="M22" s="85">
        <f t="shared" si="5"/>
        <v>0</v>
      </c>
      <c r="N22" s="86">
        <f t="shared" si="5"/>
        <v>0</v>
      </c>
      <c r="O22" s="87">
        <f t="shared" si="5"/>
        <v>1</v>
      </c>
      <c r="P22" s="83">
        <f t="shared" si="5"/>
        <v>0</v>
      </c>
      <c r="Q22" s="85">
        <f t="shared" si="5"/>
        <v>0</v>
      </c>
      <c r="R22" s="86">
        <f t="shared" si="5"/>
        <v>0</v>
      </c>
      <c r="S22" s="81">
        <f t="shared" si="5"/>
        <v>0</v>
      </c>
      <c r="T22" s="85">
        <f t="shared" si="5"/>
        <v>0</v>
      </c>
      <c r="U22" s="85">
        <f t="shared" si="5"/>
        <v>0</v>
      </c>
      <c r="V22" s="86">
        <f t="shared" si="5"/>
        <v>0</v>
      </c>
      <c r="W22" s="88">
        <f t="shared" si="5"/>
        <v>0</v>
      </c>
      <c r="X22" s="89"/>
      <c r="Y22" s="142"/>
      <c r="Z22" s="97"/>
      <c r="AA22" s="125">
        <f t="shared" si="2"/>
      </c>
      <c r="AB22" s="162"/>
      <c r="AC22" s="162"/>
    </row>
    <row r="23" spans="1:29" s="3" customFormat="1" ht="20.25" customHeight="1" thickBot="1">
      <c r="A23" s="455" t="s">
        <v>78</v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456"/>
      <c r="P23" s="456"/>
      <c r="Q23" s="456"/>
      <c r="R23" s="456"/>
      <c r="S23" s="456"/>
      <c r="T23" s="456"/>
      <c r="U23" s="456"/>
      <c r="V23" s="456"/>
      <c r="W23" s="456"/>
      <c r="X23" s="456"/>
      <c r="Y23" s="457"/>
      <c r="Z23" s="458"/>
      <c r="AA23" s="125">
        <f t="shared" si="2"/>
      </c>
      <c r="AB23" s="160"/>
      <c r="AC23" s="160"/>
    </row>
    <row r="24" spans="1:29" s="3" customFormat="1" ht="18" customHeight="1">
      <c r="A24" s="76" t="s">
        <v>15</v>
      </c>
      <c r="B24" s="103" t="s">
        <v>56</v>
      </c>
      <c r="C24" s="65">
        <f>SUM(H24+I24+L24+M24+P24+Q24)</f>
        <v>52</v>
      </c>
      <c r="D24" s="44">
        <f aca="true" t="shared" si="6" ref="D24:D32">SUM(K24,O24,S24,W24)</f>
        <v>4</v>
      </c>
      <c r="E24" s="45">
        <f aca="true" t="shared" si="7" ref="E24:F32">SUM(H24,L24,P24,T24)</f>
        <v>26</v>
      </c>
      <c r="F24" s="43">
        <f t="shared" si="7"/>
        <v>26</v>
      </c>
      <c r="G24" s="46"/>
      <c r="H24" s="25"/>
      <c r="I24" s="21"/>
      <c r="J24" s="21"/>
      <c r="K24" s="21"/>
      <c r="L24" s="26"/>
      <c r="M24" s="21"/>
      <c r="N24" s="21"/>
      <c r="O24" s="21"/>
      <c r="P24" s="27">
        <v>26</v>
      </c>
      <c r="Q24" s="21">
        <v>26</v>
      </c>
      <c r="R24" s="21"/>
      <c r="S24" s="21">
        <v>4</v>
      </c>
      <c r="T24" s="26"/>
      <c r="U24" s="21"/>
      <c r="V24" s="21"/>
      <c r="W24" s="28"/>
      <c r="X24" s="104" t="s">
        <v>16</v>
      </c>
      <c r="Y24" s="165" t="s">
        <v>19</v>
      </c>
      <c r="Z24" s="167">
        <f aca="true" t="shared" si="8" ref="Z24:Z32">MAX(IF(K24&gt;0,1,0),IF(O24&gt;0,2,0),IF(S24&gt;0,3,0),IF(W24&gt;0,4,0))</f>
        <v>3</v>
      </c>
      <c r="AA24" s="125" t="str">
        <f t="shared" si="2"/>
        <v>E3</v>
      </c>
      <c r="AB24" s="160" t="str">
        <f aca="true" t="shared" si="9" ref="AB24:AB31">CONCATENATE(Y24,Z24)</f>
        <v>E3</v>
      </c>
      <c r="AC24" s="160"/>
    </row>
    <row r="25" spans="1:29" s="3" customFormat="1" ht="18" customHeight="1">
      <c r="A25" s="77" t="s">
        <v>17</v>
      </c>
      <c r="B25" s="78" t="s">
        <v>31</v>
      </c>
      <c r="C25" s="56">
        <f>SUM(H25+I25+L25+M25+P25+Q25+T25+U25)</f>
        <v>26</v>
      </c>
      <c r="D25" s="14">
        <f t="shared" si="6"/>
        <v>2</v>
      </c>
      <c r="E25" s="15">
        <f t="shared" si="7"/>
        <v>13</v>
      </c>
      <c r="F25" s="17">
        <f t="shared" si="7"/>
        <v>13</v>
      </c>
      <c r="G25" s="24"/>
      <c r="H25" s="25"/>
      <c r="I25" s="21"/>
      <c r="J25" s="21"/>
      <c r="K25" s="21"/>
      <c r="L25" s="26">
        <v>13</v>
      </c>
      <c r="M25" s="21">
        <v>13</v>
      </c>
      <c r="N25" s="21"/>
      <c r="O25" s="21">
        <v>2</v>
      </c>
      <c r="P25" s="27"/>
      <c r="Q25" s="21"/>
      <c r="R25" s="21"/>
      <c r="S25" s="21"/>
      <c r="T25" s="26"/>
      <c r="U25" s="21"/>
      <c r="V25" s="21"/>
      <c r="W25" s="28"/>
      <c r="X25" s="39" t="s">
        <v>16</v>
      </c>
      <c r="Y25" s="135" t="s">
        <v>19</v>
      </c>
      <c r="Z25" s="140">
        <f t="shared" si="8"/>
        <v>2</v>
      </c>
      <c r="AA25" s="125" t="str">
        <f t="shared" si="2"/>
        <v>E2</v>
      </c>
      <c r="AB25" s="160" t="str">
        <f t="shared" si="9"/>
        <v>E2</v>
      </c>
      <c r="AC25" s="160"/>
    </row>
    <row r="26" spans="1:29" s="3" customFormat="1" ht="18" customHeight="1">
      <c r="A26" s="77" t="s">
        <v>18</v>
      </c>
      <c r="B26" s="172" t="s">
        <v>58</v>
      </c>
      <c r="C26" s="316">
        <f>SUM(H26+I26+L26+M26+P26+Q26+T26+U26)</f>
        <v>26</v>
      </c>
      <c r="D26" s="198">
        <f t="shared" si="6"/>
        <v>2</v>
      </c>
      <c r="E26" s="199">
        <f t="shared" si="7"/>
        <v>26</v>
      </c>
      <c r="F26" s="200">
        <f t="shared" si="7"/>
        <v>0</v>
      </c>
      <c r="G26" s="317"/>
      <c r="H26" s="318">
        <v>26</v>
      </c>
      <c r="I26" s="71"/>
      <c r="J26" s="71"/>
      <c r="K26" s="71">
        <v>2</v>
      </c>
      <c r="L26" s="26"/>
      <c r="M26" s="21"/>
      <c r="N26" s="21"/>
      <c r="O26" s="21"/>
      <c r="P26" s="27"/>
      <c r="Q26" s="21"/>
      <c r="R26" s="21"/>
      <c r="S26" s="21"/>
      <c r="T26" s="26"/>
      <c r="U26" s="21"/>
      <c r="V26" s="21"/>
      <c r="W26" s="28"/>
      <c r="X26" s="39" t="s">
        <v>16</v>
      </c>
      <c r="Y26" s="135"/>
      <c r="Z26" s="140">
        <f t="shared" si="8"/>
        <v>1</v>
      </c>
      <c r="AA26" s="125" t="str">
        <f t="shared" si="2"/>
        <v>1</v>
      </c>
      <c r="AB26" s="160" t="str">
        <f t="shared" si="9"/>
        <v>1</v>
      </c>
      <c r="AC26" s="160"/>
    </row>
    <row r="27" spans="1:29" s="3" customFormat="1" ht="18.75" customHeight="1">
      <c r="A27" s="77" t="s">
        <v>20</v>
      </c>
      <c r="B27" s="172" t="s">
        <v>53</v>
      </c>
      <c r="C27" s="316">
        <f>SUM(H27+I27+L27+M27+P27+Q27+T27+U27)</f>
        <v>26</v>
      </c>
      <c r="D27" s="198">
        <f t="shared" si="6"/>
        <v>2</v>
      </c>
      <c r="E27" s="199">
        <f t="shared" si="7"/>
        <v>26</v>
      </c>
      <c r="F27" s="200">
        <f t="shared" si="7"/>
        <v>0</v>
      </c>
      <c r="G27" s="317"/>
      <c r="H27" s="318">
        <v>26</v>
      </c>
      <c r="I27" s="71"/>
      <c r="J27" s="71"/>
      <c r="K27" s="71">
        <v>2</v>
      </c>
      <c r="L27" s="30"/>
      <c r="M27" s="29"/>
      <c r="N27" s="29"/>
      <c r="O27" s="29"/>
      <c r="P27" s="31"/>
      <c r="Q27" s="29"/>
      <c r="R27" s="29"/>
      <c r="S27" s="29"/>
      <c r="T27" s="30"/>
      <c r="U27" s="29"/>
      <c r="V27" s="29"/>
      <c r="W27" s="32"/>
      <c r="X27" s="39" t="s">
        <v>16</v>
      </c>
      <c r="Y27" s="135"/>
      <c r="Z27" s="140">
        <f t="shared" si="8"/>
        <v>1</v>
      </c>
      <c r="AA27" s="125" t="str">
        <f t="shared" si="2"/>
        <v>1</v>
      </c>
      <c r="AB27" s="160" t="str">
        <f t="shared" si="9"/>
        <v>1</v>
      </c>
      <c r="AC27" s="160"/>
    </row>
    <row r="28" spans="1:29" s="3" customFormat="1" ht="18" customHeight="1">
      <c r="A28" s="77" t="s">
        <v>21</v>
      </c>
      <c r="B28" s="78" t="s">
        <v>32</v>
      </c>
      <c r="C28" s="56">
        <f>SUM(H28+I28+M28+P28+L28+Q28+T28+U28)</f>
        <v>39</v>
      </c>
      <c r="D28" s="14">
        <f t="shared" si="6"/>
        <v>3</v>
      </c>
      <c r="E28" s="15">
        <f t="shared" si="7"/>
        <v>26</v>
      </c>
      <c r="F28" s="17">
        <f t="shared" si="7"/>
        <v>13</v>
      </c>
      <c r="G28" s="24"/>
      <c r="H28" s="25">
        <v>26</v>
      </c>
      <c r="I28" s="21">
        <v>13</v>
      </c>
      <c r="J28" s="21"/>
      <c r="K28" s="21">
        <v>3</v>
      </c>
      <c r="L28" s="26"/>
      <c r="M28" s="21"/>
      <c r="N28" s="21"/>
      <c r="O28" s="21"/>
      <c r="P28" s="27"/>
      <c r="Q28" s="21"/>
      <c r="R28" s="21"/>
      <c r="S28" s="21"/>
      <c r="T28" s="26"/>
      <c r="U28" s="21"/>
      <c r="V28" s="21"/>
      <c r="W28" s="28"/>
      <c r="X28" s="39" t="s">
        <v>16</v>
      </c>
      <c r="Y28" s="135" t="s">
        <v>19</v>
      </c>
      <c r="Z28" s="140">
        <f t="shared" si="8"/>
        <v>1</v>
      </c>
      <c r="AA28" s="125" t="str">
        <f t="shared" si="2"/>
        <v>E1</v>
      </c>
      <c r="AB28" s="160" t="str">
        <f t="shared" si="9"/>
        <v>E1</v>
      </c>
      <c r="AC28" s="160"/>
    </row>
    <row r="29" spans="1:29" s="3" customFormat="1" ht="18" customHeight="1">
      <c r="A29" s="77" t="s">
        <v>22</v>
      </c>
      <c r="B29" s="204" t="s">
        <v>75</v>
      </c>
      <c r="C29" s="56">
        <f>SUM(H29+I29+L29+M29+P29+Q29+T29+U29)</f>
        <v>26</v>
      </c>
      <c r="D29" s="14">
        <f>SUM(K29,O29,S29,W29)</f>
        <v>2</v>
      </c>
      <c r="E29" s="15">
        <f t="shared" si="7"/>
        <v>0</v>
      </c>
      <c r="F29" s="17">
        <f t="shared" si="7"/>
        <v>26</v>
      </c>
      <c r="G29" s="24"/>
      <c r="H29" s="25"/>
      <c r="I29" s="21"/>
      <c r="J29" s="21"/>
      <c r="K29" s="21"/>
      <c r="L29" s="26"/>
      <c r="M29" s="21"/>
      <c r="N29" s="21"/>
      <c r="O29" s="21"/>
      <c r="P29" s="27"/>
      <c r="Q29" s="21"/>
      <c r="R29" s="21"/>
      <c r="S29" s="21"/>
      <c r="T29" s="26"/>
      <c r="U29" s="21">
        <v>26</v>
      </c>
      <c r="V29" s="21"/>
      <c r="W29" s="28">
        <v>2</v>
      </c>
      <c r="X29" s="39" t="s">
        <v>16</v>
      </c>
      <c r="Y29" s="135"/>
      <c r="Z29" s="140">
        <f t="shared" si="8"/>
        <v>4</v>
      </c>
      <c r="AA29" s="125" t="str">
        <f t="shared" si="2"/>
        <v>4</v>
      </c>
      <c r="AB29" s="160" t="str">
        <f t="shared" si="9"/>
        <v>4</v>
      </c>
      <c r="AC29" s="160"/>
    </row>
    <row r="30" spans="1:29" s="3" customFormat="1" ht="21.75" customHeight="1">
      <c r="A30" s="77" t="s">
        <v>23</v>
      </c>
      <c r="B30" s="205" t="s">
        <v>91</v>
      </c>
      <c r="C30" s="56">
        <f>SUM(H30+I30+L30+M30+P30+Q30+T30+U30)</f>
        <v>26</v>
      </c>
      <c r="D30" s="14">
        <f>SUM(K30,O30,S30,W30)</f>
        <v>2</v>
      </c>
      <c r="E30" s="15">
        <f>SUM(H30,L30,P30,T30)</f>
        <v>26</v>
      </c>
      <c r="F30" s="17">
        <f>SUM(I30,M30,Q30,U30)</f>
        <v>0</v>
      </c>
      <c r="G30" s="24"/>
      <c r="H30" s="25"/>
      <c r="I30" s="21"/>
      <c r="J30" s="21"/>
      <c r="K30" s="21"/>
      <c r="L30" s="26"/>
      <c r="M30" s="21"/>
      <c r="N30" s="21"/>
      <c r="O30" s="28"/>
      <c r="P30" s="21"/>
      <c r="Q30" s="21"/>
      <c r="R30" s="21"/>
      <c r="S30" s="21"/>
      <c r="T30" s="26">
        <v>26</v>
      </c>
      <c r="U30" s="21"/>
      <c r="V30" s="21"/>
      <c r="W30" s="28">
        <v>2</v>
      </c>
      <c r="X30" s="39" t="s">
        <v>16</v>
      </c>
      <c r="Y30" s="135"/>
      <c r="Z30" s="140">
        <v>4</v>
      </c>
      <c r="AA30" s="125"/>
      <c r="AB30" s="160"/>
      <c r="AC30" s="160"/>
    </row>
    <row r="31" spans="1:29" s="3" customFormat="1" ht="18" customHeight="1">
      <c r="A31" s="77" t="s">
        <v>24</v>
      </c>
      <c r="B31" s="195" t="s">
        <v>33</v>
      </c>
      <c r="C31" s="56">
        <f>SUM(H31+I31+L31+M31+P31+Q31+T31+U31)</f>
        <v>26</v>
      </c>
      <c r="D31" s="14">
        <f t="shared" si="6"/>
        <v>2</v>
      </c>
      <c r="E31" s="15">
        <f t="shared" si="7"/>
        <v>26</v>
      </c>
      <c r="F31" s="17">
        <f t="shared" si="7"/>
        <v>0</v>
      </c>
      <c r="G31" s="24"/>
      <c r="H31" s="25"/>
      <c r="I31" s="21"/>
      <c r="J31" s="21"/>
      <c r="K31" s="21"/>
      <c r="L31" s="26">
        <v>26</v>
      </c>
      <c r="M31" s="21"/>
      <c r="N31" s="21"/>
      <c r="O31" s="28">
        <v>2</v>
      </c>
      <c r="P31" s="21"/>
      <c r="Q31" s="21"/>
      <c r="R31" s="21"/>
      <c r="S31" s="21"/>
      <c r="T31" s="26"/>
      <c r="U31" s="21"/>
      <c r="V31" s="21"/>
      <c r="W31" s="28"/>
      <c r="X31" s="39" t="s">
        <v>16</v>
      </c>
      <c r="Y31" s="135"/>
      <c r="Z31" s="140">
        <f t="shared" si="8"/>
        <v>2</v>
      </c>
      <c r="AA31" s="125" t="str">
        <f t="shared" si="2"/>
        <v>2</v>
      </c>
      <c r="AB31" s="160" t="str">
        <f t="shared" si="9"/>
        <v>2</v>
      </c>
      <c r="AC31" s="160"/>
    </row>
    <row r="32" spans="1:29" s="3" customFormat="1" ht="18" customHeight="1" thickBot="1">
      <c r="A32" s="77" t="s">
        <v>74</v>
      </c>
      <c r="B32" s="314" t="s">
        <v>105</v>
      </c>
      <c r="C32" s="57">
        <f>SUM(H32+I32+L32+M32+P32+Q32+T32+U32)</f>
        <v>52</v>
      </c>
      <c r="D32" s="33">
        <f t="shared" si="6"/>
        <v>4</v>
      </c>
      <c r="E32" s="34">
        <f t="shared" si="7"/>
        <v>0</v>
      </c>
      <c r="F32" s="35">
        <f t="shared" si="7"/>
        <v>52</v>
      </c>
      <c r="G32" s="36"/>
      <c r="H32" s="21"/>
      <c r="I32" s="21"/>
      <c r="J32" s="21"/>
      <c r="K32" s="21"/>
      <c r="L32" s="26"/>
      <c r="M32" s="37">
        <v>13</v>
      </c>
      <c r="N32" s="37"/>
      <c r="O32" s="38">
        <v>1</v>
      </c>
      <c r="P32" s="21"/>
      <c r="Q32" s="21">
        <v>13</v>
      </c>
      <c r="R32" s="21"/>
      <c r="S32" s="21">
        <v>1</v>
      </c>
      <c r="T32" s="26"/>
      <c r="U32" s="21">
        <v>26</v>
      </c>
      <c r="V32" s="21"/>
      <c r="W32" s="21">
        <v>2</v>
      </c>
      <c r="X32" s="68" t="s">
        <v>38</v>
      </c>
      <c r="Y32" s="66" t="s">
        <v>19</v>
      </c>
      <c r="Z32" s="166">
        <f t="shared" si="8"/>
        <v>4</v>
      </c>
      <c r="AA32" s="125" t="str">
        <f t="shared" si="2"/>
        <v>E4</v>
      </c>
      <c r="AB32" s="160" t="str">
        <f>CONCATENATE(Y32,Z32)</f>
        <v>E4</v>
      </c>
      <c r="AC32" s="160"/>
    </row>
    <row r="33" spans="1:29" s="3" customFormat="1" ht="18" customHeight="1" thickBot="1">
      <c r="A33" s="91"/>
      <c r="B33" s="79"/>
      <c r="C33" s="113">
        <f>SUM(C24:C32)</f>
        <v>299</v>
      </c>
      <c r="D33" s="93">
        <f>SUM(D24:D32)</f>
        <v>23</v>
      </c>
      <c r="E33" s="94">
        <f>SUM(E24:E32)</f>
        <v>169</v>
      </c>
      <c r="F33" s="93">
        <f>SUM(F24:F32)</f>
        <v>130</v>
      </c>
      <c r="G33" s="93">
        <f>SUM(G24:G31)</f>
        <v>0</v>
      </c>
      <c r="H33" s="113">
        <f aca="true" t="shared" si="10" ref="H33:W33">SUM(H24:H32)</f>
        <v>78</v>
      </c>
      <c r="I33" s="93">
        <f t="shared" si="10"/>
        <v>13</v>
      </c>
      <c r="J33" s="93">
        <f t="shared" si="10"/>
        <v>0</v>
      </c>
      <c r="K33" s="93">
        <f t="shared" si="10"/>
        <v>7</v>
      </c>
      <c r="L33" s="93">
        <f t="shared" si="10"/>
        <v>39</v>
      </c>
      <c r="M33" s="93">
        <f t="shared" si="10"/>
        <v>26</v>
      </c>
      <c r="N33" s="93">
        <f t="shared" si="10"/>
        <v>0</v>
      </c>
      <c r="O33" s="95">
        <f t="shared" si="10"/>
        <v>5</v>
      </c>
      <c r="P33" s="92">
        <f t="shared" si="10"/>
        <v>26</v>
      </c>
      <c r="Q33" s="93">
        <f t="shared" si="10"/>
        <v>39</v>
      </c>
      <c r="R33" s="93">
        <f t="shared" si="10"/>
        <v>0</v>
      </c>
      <c r="S33" s="93">
        <f t="shared" si="10"/>
        <v>5</v>
      </c>
      <c r="T33" s="93">
        <f t="shared" si="10"/>
        <v>26</v>
      </c>
      <c r="U33" s="93">
        <f t="shared" si="10"/>
        <v>52</v>
      </c>
      <c r="V33" s="93">
        <f t="shared" si="10"/>
        <v>0</v>
      </c>
      <c r="W33" s="93">
        <f t="shared" si="10"/>
        <v>6</v>
      </c>
      <c r="X33" s="96"/>
      <c r="Y33" s="101"/>
      <c r="Z33" s="97"/>
      <c r="AA33" s="125">
        <f t="shared" si="2"/>
      </c>
      <c r="AB33" s="160"/>
      <c r="AC33" s="163"/>
    </row>
    <row r="34" spans="1:29" s="3" customFormat="1" ht="19.5" customHeight="1" thickBot="1">
      <c r="A34" s="459" t="s">
        <v>79</v>
      </c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57"/>
      <c r="Z34" s="461"/>
      <c r="AA34" s="125">
        <f>CONCATENATE(Y34,Z34)</f>
      </c>
      <c r="AB34" s="160"/>
      <c r="AC34" s="160"/>
    </row>
    <row r="35" spans="1:29" s="3" customFormat="1" ht="21.75" customHeight="1" thickBot="1">
      <c r="A35" s="75" t="s">
        <v>15</v>
      </c>
      <c r="B35" s="118" t="s">
        <v>39</v>
      </c>
      <c r="C35" s="74">
        <f>SUM(H35+I35+L35+M35+P35+Q35+T35+U35)</f>
        <v>104</v>
      </c>
      <c r="D35" s="59">
        <f>SUM(K35,O35,S35,W35)</f>
        <v>8</v>
      </c>
      <c r="E35" s="60">
        <f>SUM(H35,L35,P35,T35)</f>
        <v>0</v>
      </c>
      <c r="F35" s="61">
        <f>SUM(I35,M35,Q35,U35)</f>
        <v>104</v>
      </c>
      <c r="G35" s="62">
        <f>SUM(J35,N35,R35,V35)</f>
        <v>0</v>
      </c>
      <c r="H35" s="40"/>
      <c r="I35" s="42">
        <v>26</v>
      </c>
      <c r="J35" s="21"/>
      <c r="K35" s="63">
        <v>2</v>
      </c>
      <c r="L35" s="42"/>
      <c r="M35" s="42">
        <v>26</v>
      </c>
      <c r="N35" s="21"/>
      <c r="O35" s="41">
        <v>2</v>
      </c>
      <c r="P35" s="42"/>
      <c r="Q35" s="42">
        <v>26</v>
      </c>
      <c r="R35" s="21"/>
      <c r="S35" s="63">
        <v>2</v>
      </c>
      <c r="T35" s="42"/>
      <c r="U35" s="42">
        <v>26</v>
      </c>
      <c r="V35" s="21"/>
      <c r="W35" s="41">
        <v>2</v>
      </c>
      <c r="X35" s="105" t="s">
        <v>16</v>
      </c>
      <c r="Y35" s="168" t="s">
        <v>19</v>
      </c>
      <c r="Z35" s="167">
        <f>MAX(IF(K35&gt;0,1,0),IF(O35&gt;0,2,0),IF(S35&gt;0,3,0),IF(W35&gt;0,4,0))</f>
        <v>4</v>
      </c>
      <c r="AA35" s="125" t="str">
        <f>CONCATENATE(Y35,Z35)</f>
        <v>E4</v>
      </c>
      <c r="AB35" s="160" t="str">
        <f>CONCATENATE(Y35,Z35)</f>
        <v>E4</v>
      </c>
      <c r="AC35" s="160"/>
    </row>
    <row r="36" spans="1:63" s="3" customFormat="1" ht="23.25" customHeight="1" thickBot="1">
      <c r="A36" s="114"/>
      <c r="B36" s="115"/>
      <c r="C36" s="99">
        <f>C35</f>
        <v>104</v>
      </c>
      <c r="D36" s="99">
        <f aca="true" t="shared" si="11" ref="D36:W36">D35</f>
        <v>8</v>
      </c>
      <c r="E36" s="99">
        <f t="shared" si="11"/>
        <v>0</v>
      </c>
      <c r="F36" s="99">
        <f t="shared" si="11"/>
        <v>104</v>
      </c>
      <c r="G36" s="99">
        <f t="shared" si="11"/>
        <v>0</v>
      </c>
      <c r="H36" s="99">
        <f t="shared" si="11"/>
        <v>0</v>
      </c>
      <c r="I36" s="99">
        <f t="shared" si="11"/>
        <v>26</v>
      </c>
      <c r="J36" s="99">
        <f t="shared" si="11"/>
        <v>0</v>
      </c>
      <c r="K36" s="99">
        <f t="shared" si="11"/>
        <v>2</v>
      </c>
      <c r="L36" s="99">
        <f t="shared" si="11"/>
        <v>0</v>
      </c>
      <c r="M36" s="99">
        <f t="shared" si="11"/>
        <v>26</v>
      </c>
      <c r="N36" s="99">
        <f t="shared" si="11"/>
        <v>0</v>
      </c>
      <c r="O36" s="99">
        <f t="shared" si="11"/>
        <v>2</v>
      </c>
      <c r="P36" s="99">
        <f t="shared" si="11"/>
        <v>0</v>
      </c>
      <c r="Q36" s="99">
        <f t="shared" si="11"/>
        <v>26</v>
      </c>
      <c r="R36" s="99">
        <f t="shared" si="11"/>
        <v>0</v>
      </c>
      <c r="S36" s="99">
        <f t="shared" si="11"/>
        <v>2</v>
      </c>
      <c r="T36" s="99">
        <f t="shared" si="11"/>
        <v>0</v>
      </c>
      <c r="U36" s="99">
        <f t="shared" si="11"/>
        <v>26</v>
      </c>
      <c r="V36" s="99">
        <f t="shared" si="11"/>
        <v>0</v>
      </c>
      <c r="W36" s="99">
        <f t="shared" si="11"/>
        <v>2</v>
      </c>
      <c r="X36" s="106"/>
      <c r="Y36" s="101"/>
      <c r="Z36" s="102"/>
      <c r="AA36" s="126">
        <f>CONCATENATE(Y36,Z36)</f>
      </c>
      <c r="AB36" s="164"/>
      <c r="AC36" s="164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</row>
    <row r="37" spans="1:63" s="3" customFormat="1" ht="23.25" customHeight="1">
      <c r="A37" s="425" t="s">
        <v>80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7"/>
      <c r="AA37" s="126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</row>
    <row r="38" spans="1:27" s="3" customFormat="1" ht="25.5" customHeight="1" thickBot="1">
      <c r="A38" s="462" t="s">
        <v>81</v>
      </c>
      <c r="B38" s="368"/>
      <c r="C38" s="368"/>
      <c r="D38" s="368"/>
      <c r="E38" s="368"/>
      <c r="F38" s="368"/>
      <c r="G38" s="368"/>
      <c r="H38" s="368"/>
      <c r="I38" s="368"/>
      <c r="J38" s="368"/>
      <c r="K38" s="368"/>
      <c r="L38" s="368"/>
      <c r="M38" s="368"/>
      <c r="N38" s="368"/>
      <c r="O38" s="368"/>
      <c r="P38" s="368"/>
      <c r="Q38" s="368"/>
      <c r="R38" s="368"/>
      <c r="S38" s="368"/>
      <c r="T38" s="368"/>
      <c r="U38" s="368"/>
      <c r="V38" s="368"/>
      <c r="W38" s="368"/>
      <c r="X38" s="368"/>
      <c r="Y38" s="368"/>
      <c r="Z38" s="369"/>
      <c r="AA38" s="125">
        <f>CONCATENATE(Y38,Z38)</f>
      </c>
    </row>
    <row r="39" spans="1:27" s="3" customFormat="1" ht="23.25" customHeight="1" thickTop="1">
      <c r="A39" s="191" t="s">
        <v>15</v>
      </c>
      <c r="B39" s="64" t="s">
        <v>40</v>
      </c>
      <c r="C39" s="65">
        <f>SUM(E39,F39)</f>
        <v>234</v>
      </c>
      <c r="D39" s="44">
        <f>SUM(W39,S39,O39,K39)</f>
        <v>18</v>
      </c>
      <c r="E39" s="45">
        <f>SUM(H39,L39,P39,T39)</f>
        <v>117</v>
      </c>
      <c r="F39" s="43">
        <f>SUM(I39,U39,Q39,M39)</f>
        <v>117</v>
      </c>
      <c r="G39" s="46">
        <f>SUM(J39,N39,R39,V39)</f>
        <v>0</v>
      </c>
      <c r="H39" s="25">
        <f>H40</f>
        <v>26</v>
      </c>
      <c r="I39" s="21"/>
      <c r="J39" s="21"/>
      <c r="K39" s="21">
        <f>K79</f>
        <v>2</v>
      </c>
      <c r="L39" s="26">
        <f>L79</f>
        <v>52</v>
      </c>
      <c r="M39" s="21">
        <f>M79</f>
        <v>39</v>
      </c>
      <c r="N39" s="21"/>
      <c r="O39" s="21">
        <f>O79</f>
        <v>7</v>
      </c>
      <c r="P39" s="27">
        <f>P79</f>
        <v>26</v>
      </c>
      <c r="Q39" s="21">
        <f>Q79</f>
        <v>39</v>
      </c>
      <c r="R39" s="21"/>
      <c r="S39" s="21">
        <f>S79</f>
        <v>5</v>
      </c>
      <c r="T39" s="26">
        <f>T79</f>
        <v>13</v>
      </c>
      <c r="U39" s="21">
        <f>U79</f>
        <v>39</v>
      </c>
      <c r="V39" s="21"/>
      <c r="W39" s="28">
        <f>W79</f>
        <v>4</v>
      </c>
      <c r="X39" s="147"/>
      <c r="Y39" s="151"/>
      <c r="Z39" s="145"/>
      <c r="AA39" s="125">
        <f>CONCATENATE(Y39,Z39)</f>
      </c>
    </row>
    <row r="40" spans="1:27" s="3" customFormat="1" ht="18">
      <c r="A40" s="192" t="s">
        <v>17</v>
      </c>
      <c r="B40" s="13" t="s">
        <v>41</v>
      </c>
      <c r="C40" s="56">
        <f>SUM(E40,F40)</f>
        <v>234</v>
      </c>
      <c r="D40" s="14">
        <f>SUM(K40,O40,S40,W40)</f>
        <v>18</v>
      </c>
      <c r="E40" s="15">
        <f>SUM(H40,L40,P40,T40)</f>
        <v>143</v>
      </c>
      <c r="F40" s="17">
        <f>SUM(I40,U40,Q40,M40)</f>
        <v>91</v>
      </c>
      <c r="G40" s="24"/>
      <c r="H40" s="25">
        <f>H94</f>
        <v>26</v>
      </c>
      <c r="I40" s="21"/>
      <c r="J40" s="21"/>
      <c r="K40" s="21">
        <f>K94</f>
        <v>2</v>
      </c>
      <c r="L40" s="26">
        <f>L94</f>
        <v>52</v>
      </c>
      <c r="M40" s="21">
        <f>M94</f>
        <v>39</v>
      </c>
      <c r="N40" s="21"/>
      <c r="O40" s="21">
        <f>O94</f>
        <v>7</v>
      </c>
      <c r="P40" s="27">
        <f>P94</f>
        <v>26</v>
      </c>
      <c r="Q40" s="21">
        <f>Q94</f>
        <v>39</v>
      </c>
      <c r="R40" s="21"/>
      <c r="S40" s="21">
        <f>S94</f>
        <v>5</v>
      </c>
      <c r="T40" s="26">
        <f>T94</f>
        <v>39</v>
      </c>
      <c r="U40" s="21">
        <f>U94</f>
        <v>13</v>
      </c>
      <c r="V40" s="21"/>
      <c r="W40" s="28">
        <f>W94</f>
        <v>4</v>
      </c>
      <c r="X40" s="148"/>
      <c r="Y40" s="152"/>
      <c r="Z40" s="146"/>
      <c r="AA40" s="125">
        <f>CONCATENATE(Y40,Z40)</f>
      </c>
    </row>
    <row r="41" spans="1:27" s="3" customFormat="1" ht="19.5" customHeight="1" hidden="1" thickBot="1">
      <c r="A41" s="192"/>
      <c r="B41" s="13"/>
      <c r="C41" s="56"/>
      <c r="D41" s="14"/>
      <c r="E41" s="15"/>
      <c r="F41" s="17"/>
      <c r="G41" s="24"/>
      <c r="H41" s="25"/>
      <c r="I41" s="21"/>
      <c r="J41" s="21"/>
      <c r="K41" s="21">
        <v>2</v>
      </c>
      <c r="L41" s="26"/>
      <c r="M41" s="21"/>
      <c r="N41" s="21"/>
      <c r="O41" s="21"/>
      <c r="P41" s="27">
        <v>52</v>
      </c>
      <c r="Q41" s="21">
        <v>39</v>
      </c>
      <c r="R41" s="21"/>
      <c r="S41" s="21">
        <v>5</v>
      </c>
      <c r="T41" s="26">
        <v>39</v>
      </c>
      <c r="U41" s="21">
        <v>13</v>
      </c>
      <c r="V41" s="21"/>
      <c r="W41" s="28">
        <v>4</v>
      </c>
      <c r="X41" s="148"/>
      <c r="Y41" s="153"/>
      <c r="Z41" s="150"/>
      <c r="AA41" s="125">
        <f>CONCATENATE(Y41,Z41)</f>
      </c>
    </row>
    <row r="42" spans="1:27" s="3" customFormat="1" ht="19.5" customHeight="1" thickBot="1">
      <c r="A42" s="193" t="s">
        <v>18</v>
      </c>
      <c r="B42" s="13" t="s">
        <v>90</v>
      </c>
      <c r="C42" s="56">
        <f>SUM(E42,F42)</f>
        <v>234</v>
      </c>
      <c r="D42" s="127">
        <f>SUM(K42,O42,S42,W42)</f>
        <v>18</v>
      </c>
      <c r="E42" s="128">
        <f>SUM(H42,L42,P42,T42)</f>
        <v>143</v>
      </c>
      <c r="F42" s="129">
        <f>SUM(I42,M42,Q42,U42)</f>
        <v>91</v>
      </c>
      <c r="G42" s="130"/>
      <c r="H42" s="21">
        <f>H103</f>
        <v>26</v>
      </c>
      <c r="I42" s="21"/>
      <c r="J42" s="21"/>
      <c r="K42" s="21">
        <f>K103</f>
        <v>2</v>
      </c>
      <c r="L42" s="26">
        <f>L103</f>
        <v>52</v>
      </c>
      <c r="M42" s="21">
        <f>M103</f>
        <v>39</v>
      </c>
      <c r="N42" s="21"/>
      <c r="O42" s="21">
        <f>O103</f>
        <v>7</v>
      </c>
      <c r="P42" s="27">
        <f>P103</f>
        <v>26</v>
      </c>
      <c r="Q42" s="21">
        <f>Q103</f>
        <v>39</v>
      </c>
      <c r="R42" s="21"/>
      <c r="S42" s="21">
        <f>S103</f>
        <v>5</v>
      </c>
      <c r="T42" s="26">
        <f>T103</f>
        <v>39</v>
      </c>
      <c r="U42" s="21">
        <f>U103</f>
        <v>13</v>
      </c>
      <c r="V42" s="21"/>
      <c r="W42" s="28">
        <f>W103</f>
        <v>4</v>
      </c>
      <c r="X42" s="148"/>
      <c r="Y42" s="154"/>
      <c r="Z42" s="141"/>
      <c r="AA42" s="125"/>
    </row>
    <row r="43" spans="1:27" s="3" customFormat="1" ht="19.5" customHeight="1" thickBot="1">
      <c r="A43" s="194"/>
      <c r="B43" s="107"/>
      <c r="C43" s="90">
        <f>SUM(E43,F43)</f>
        <v>234</v>
      </c>
      <c r="D43" s="95">
        <f>SUM(K43,O43,S43,W43)</f>
        <v>18</v>
      </c>
      <c r="E43" s="108">
        <f>SUM(H43,L43,P43,T43)</f>
        <v>143</v>
      </c>
      <c r="F43" s="109">
        <f>SUM(I43,M43,Q43,U43)</f>
        <v>91</v>
      </c>
      <c r="G43" s="100"/>
      <c r="H43" s="110">
        <f>SUM(H39:H42)/3</f>
        <v>26</v>
      </c>
      <c r="I43" s="110"/>
      <c r="J43" s="110"/>
      <c r="K43" s="110">
        <v>2</v>
      </c>
      <c r="L43" s="111">
        <f>SUM(L39:L42)/3</f>
        <v>52</v>
      </c>
      <c r="M43" s="110">
        <f>SUM(M39:M42)/3</f>
        <v>39</v>
      </c>
      <c r="N43" s="110"/>
      <c r="O43" s="110">
        <f>SUM(O39:O42)/3</f>
        <v>7</v>
      </c>
      <c r="P43" s="112">
        <v>26</v>
      </c>
      <c r="Q43" s="110">
        <v>39</v>
      </c>
      <c r="R43" s="110"/>
      <c r="S43" s="110">
        <v>5</v>
      </c>
      <c r="T43" s="111">
        <v>39</v>
      </c>
      <c r="U43" s="110">
        <f>13</f>
        <v>13</v>
      </c>
      <c r="V43" s="110"/>
      <c r="W43" s="67">
        <v>4</v>
      </c>
      <c r="X43" s="149"/>
      <c r="Y43" s="155"/>
      <c r="Z43" s="120"/>
      <c r="AA43" s="125"/>
    </row>
    <row r="44" spans="1:27" s="3" customFormat="1" ht="19.5" customHeight="1" thickBot="1" thickTop="1">
      <c r="A44" s="366" t="s">
        <v>82</v>
      </c>
      <c r="B44" s="367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9"/>
      <c r="AA44" s="125"/>
    </row>
    <row r="45" spans="1:27" s="3" customFormat="1" ht="19.5" customHeight="1" thickTop="1">
      <c r="A45" s="76" t="s">
        <v>15</v>
      </c>
      <c r="B45" s="64" t="s">
        <v>97</v>
      </c>
      <c r="C45" s="65">
        <f>SUM(H45+I45+L45+M45+P45+Q45+T45+U45)</f>
        <v>494</v>
      </c>
      <c r="D45" s="44">
        <f>SUM(W45,S45,O45,K45)</f>
        <v>38</v>
      </c>
      <c r="E45" s="45">
        <f>SUM(H45,L45,P45,T45)</f>
        <v>494</v>
      </c>
      <c r="F45" s="43">
        <f>SUM(I45,U45,Q45,M45)</f>
        <v>0</v>
      </c>
      <c r="G45" s="46">
        <f>SUM(J45,N45,R45,V45)</f>
        <v>0</v>
      </c>
      <c r="H45" s="25"/>
      <c r="I45" s="21"/>
      <c r="J45" s="21"/>
      <c r="K45" s="21"/>
      <c r="L45" s="26">
        <v>130</v>
      </c>
      <c r="M45" s="21"/>
      <c r="N45" s="21"/>
      <c r="O45" s="21">
        <v>10</v>
      </c>
      <c r="P45" s="27">
        <v>182</v>
      </c>
      <c r="Q45" s="21"/>
      <c r="R45" s="21"/>
      <c r="S45" s="21">
        <v>14</v>
      </c>
      <c r="T45" s="26">
        <v>182</v>
      </c>
      <c r="U45" s="21"/>
      <c r="V45" s="21"/>
      <c r="W45" s="28">
        <v>14</v>
      </c>
      <c r="X45" s="147" t="s">
        <v>16</v>
      </c>
      <c r="Y45" s="151"/>
      <c r="Z45" s="156" t="s">
        <v>67</v>
      </c>
      <c r="AA45" s="125"/>
    </row>
    <row r="46" spans="1:63" s="11" customFormat="1" ht="31.5">
      <c r="A46" s="173" t="s">
        <v>17</v>
      </c>
      <c r="B46" s="196" t="s">
        <v>98</v>
      </c>
      <c r="C46" s="197">
        <f>SUM(H46+I46+L46+M46+P46+Q46+T46+U46)</f>
        <v>156</v>
      </c>
      <c r="D46" s="198">
        <f>SUM(K46,O46,S46,W46)</f>
        <v>12</v>
      </c>
      <c r="E46" s="199">
        <f>SUM(H46,L46,P46,T46)</f>
        <v>0</v>
      </c>
      <c r="F46" s="200">
        <f>SUM(I46,M46,Q46,U46)</f>
        <v>156</v>
      </c>
      <c r="G46" s="201"/>
      <c r="H46" s="202"/>
      <c r="I46" s="203"/>
      <c r="J46" s="71"/>
      <c r="K46" s="98"/>
      <c r="L46" s="203"/>
      <c r="M46" s="203">
        <v>52</v>
      </c>
      <c r="N46" s="71"/>
      <c r="O46" s="73">
        <v>4</v>
      </c>
      <c r="P46" s="203"/>
      <c r="Q46" s="203">
        <v>52</v>
      </c>
      <c r="R46" s="71"/>
      <c r="S46" s="98">
        <v>4</v>
      </c>
      <c r="T46" s="203"/>
      <c r="U46" s="203">
        <v>52</v>
      </c>
      <c r="V46" s="71"/>
      <c r="W46" s="73">
        <v>4</v>
      </c>
      <c r="X46" s="72" t="s">
        <v>16</v>
      </c>
      <c r="Y46" s="189"/>
      <c r="Z46" s="157" t="s">
        <v>67</v>
      </c>
      <c r="AA46" s="125" t="str">
        <f>CONCATENATE(Y46,Z46)</f>
        <v>2,3,4</v>
      </c>
      <c r="AB46" s="164" t="str">
        <f>CONCATENATE(Y46,Z46)</f>
        <v>2,3,4</v>
      </c>
      <c r="AC46" s="164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</row>
    <row r="47" spans="1:29" s="3" customFormat="1" ht="19.5" customHeight="1">
      <c r="A47" s="77" t="s">
        <v>18</v>
      </c>
      <c r="B47" s="190" t="s">
        <v>70</v>
      </c>
      <c r="C47" s="65">
        <f>SUM(H47+I47+L47+M47+P47+Q47+T47+U47)</f>
        <v>26</v>
      </c>
      <c r="D47" s="44">
        <f>SUM(K47,O47,S47,W47)</f>
        <v>2</v>
      </c>
      <c r="E47" s="45">
        <f>SUM(H47,L47,P47,T47)</f>
        <v>0</v>
      </c>
      <c r="F47" s="43">
        <f>SUM(I47,U47,Q47,M47)</f>
        <v>26</v>
      </c>
      <c r="G47" s="46"/>
      <c r="H47" s="179"/>
      <c r="I47" s="180">
        <v>13</v>
      </c>
      <c r="J47" s="180"/>
      <c r="K47" s="180">
        <v>1</v>
      </c>
      <c r="L47" s="181"/>
      <c r="M47" s="180">
        <v>13</v>
      </c>
      <c r="N47" s="180"/>
      <c r="O47" s="180">
        <v>1</v>
      </c>
      <c r="P47" s="182"/>
      <c r="Q47" s="180"/>
      <c r="R47" s="180"/>
      <c r="S47" s="180"/>
      <c r="T47" s="181"/>
      <c r="U47" s="180"/>
      <c r="V47" s="180"/>
      <c r="W47" s="183"/>
      <c r="X47" s="184" t="s">
        <v>16</v>
      </c>
      <c r="Y47" s="186"/>
      <c r="Z47" s="185">
        <v>1.2</v>
      </c>
      <c r="AA47" s="125"/>
      <c r="AC47" s="12"/>
    </row>
    <row r="48" spans="1:27" s="3" customFormat="1" ht="18.75" customHeight="1" thickBot="1">
      <c r="A48" s="174"/>
      <c r="B48" s="175"/>
      <c r="C48" s="176">
        <f aca="true" t="shared" si="12" ref="C48:W48">SUM(C45:C47)</f>
        <v>676</v>
      </c>
      <c r="D48" s="188">
        <f t="shared" si="12"/>
        <v>52</v>
      </c>
      <c r="E48" s="187">
        <f t="shared" si="12"/>
        <v>494</v>
      </c>
      <c r="F48" s="177">
        <f t="shared" si="12"/>
        <v>182</v>
      </c>
      <c r="G48" s="175">
        <f t="shared" si="12"/>
        <v>0</v>
      </c>
      <c r="H48" s="176">
        <f t="shared" si="12"/>
        <v>0</v>
      </c>
      <c r="I48" s="177">
        <f t="shared" si="12"/>
        <v>13</v>
      </c>
      <c r="J48" s="177">
        <f t="shared" si="12"/>
        <v>0</v>
      </c>
      <c r="K48" s="177">
        <f t="shared" si="12"/>
        <v>1</v>
      </c>
      <c r="L48" s="177">
        <f t="shared" si="12"/>
        <v>130</v>
      </c>
      <c r="M48" s="177">
        <f t="shared" si="12"/>
        <v>65</v>
      </c>
      <c r="N48" s="177">
        <f t="shared" si="12"/>
        <v>0</v>
      </c>
      <c r="O48" s="188">
        <f t="shared" si="12"/>
        <v>15</v>
      </c>
      <c r="P48" s="187">
        <f t="shared" si="12"/>
        <v>182</v>
      </c>
      <c r="Q48" s="177">
        <f t="shared" si="12"/>
        <v>52</v>
      </c>
      <c r="R48" s="177">
        <f t="shared" si="12"/>
        <v>0</v>
      </c>
      <c r="S48" s="177">
        <f t="shared" si="12"/>
        <v>18</v>
      </c>
      <c r="T48" s="177">
        <f t="shared" si="12"/>
        <v>182</v>
      </c>
      <c r="U48" s="177">
        <f t="shared" si="12"/>
        <v>52</v>
      </c>
      <c r="V48" s="177">
        <f t="shared" si="12"/>
        <v>0</v>
      </c>
      <c r="W48" s="177">
        <f t="shared" si="12"/>
        <v>18</v>
      </c>
      <c r="X48" s="158"/>
      <c r="Y48" s="178"/>
      <c r="Z48" s="139"/>
      <c r="AA48" s="125">
        <f>CONCATENATE(Y48,Z48)</f>
      </c>
    </row>
    <row r="49" spans="1:27" s="2" customFormat="1" ht="28.5" customHeight="1" thickBot="1">
      <c r="A49" s="370" t="s">
        <v>25</v>
      </c>
      <c r="B49" s="371"/>
      <c r="C49" s="371"/>
      <c r="D49" s="371"/>
      <c r="E49" s="371"/>
      <c r="F49" s="371"/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2"/>
      <c r="Z49" s="373"/>
      <c r="AA49" s="131"/>
    </row>
    <row r="50" spans="1:27" s="1" customFormat="1" ht="13.5" customHeight="1">
      <c r="A50" s="343" t="s">
        <v>26</v>
      </c>
      <c r="B50" s="344"/>
      <c r="C50" s="395" t="s">
        <v>11</v>
      </c>
      <c r="D50" s="397"/>
      <c r="E50" s="395" t="s">
        <v>2</v>
      </c>
      <c r="F50" s="396"/>
      <c r="G50" s="397"/>
      <c r="H50" s="412" t="s">
        <v>3</v>
      </c>
      <c r="I50" s="413"/>
      <c r="J50" s="413"/>
      <c r="K50" s="413"/>
      <c r="L50" s="413"/>
      <c r="M50" s="413"/>
      <c r="N50" s="413"/>
      <c r="O50" s="414"/>
      <c r="P50" s="489" t="s">
        <v>4</v>
      </c>
      <c r="Q50" s="413"/>
      <c r="R50" s="413"/>
      <c r="S50" s="413"/>
      <c r="T50" s="413"/>
      <c r="U50" s="413"/>
      <c r="V50" s="413"/>
      <c r="W50" s="490"/>
      <c r="X50" s="466" t="s">
        <v>11</v>
      </c>
      <c r="Y50" s="467"/>
      <c r="Z50" s="468"/>
      <c r="AA50" s="123"/>
    </row>
    <row r="51" spans="1:27" s="1" customFormat="1" ht="12.75" customHeight="1">
      <c r="A51" s="343"/>
      <c r="B51" s="344"/>
      <c r="C51" s="395"/>
      <c r="D51" s="397"/>
      <c r="E51" s="398"/>
      <c r="F51" s="399"/>
      <c r="G51" s="400"/>
      <c r="H51" s="321" t="s">
        <v>27</v>
      </c>
      <c r="I51" s="322"/>
      <c r="J51" s="322"/>
      <c r="K51" s="323"/>
      <c r="L51" s="453" t="s">
        <v>7</v>
      </c>
      <c r="M51" s="322"/>
      <c r="N51" s="322"/>
      <c r="O51" s="454"/>
      <c r="P51" s="411" t="s">
        <v>8</v>
      </c>
      <c r="Q51" s="322"/>
      <c r="R51" s="322"/>
      <c r="S51" s="323"/>
      <c r="T51" s="453" t="s">
        <v>9</v>
      </c>
      <c r="U51" s="322"/>
      <c r="V51" s="322"/>
      <c r="W51" s="465"/>
      <c r="X51" s="469"/>
      <c r="Y51" s="470"/>
      <c r="Z51" s="471"/>
      <c r="AA51" s="123"/>
    </row>
    <row r="52" spans="1:27" s="1" customFormat="1" ht="12.75" customHeight="1">
      <c r="A52" s="343"/>
      <c r="B52" s="344"/>
      <c r="C52" s="398"/>
      <c r="D52" s="400"/>
      <c r="E52" s="451" t="s">
        <v>12</v>
      </c>
      <c r="F52" s="491" t="s">
        <v>13</v>
      </c>
      <c r="G52" s="492"/>
      <c r="H52" s="463" t="s">
        <v>12</v>
      </c>
      <c r="I52" s="324" t="s">
        <v>13</v>
      </c>
      <c r="J52" s="325"/>
      <c r="K52" s="319" t="s">
        <v>14</v>
      </c>
      <c r="L52" s="449" t="s">
        <v>12</v>
      </c>
      <c r="M52" s="324" t="s">
        <v>13</v>
      </c>
      <c r="N52" s="325"/>
      <c r="O52" s="407" t="s">
        <v>14</v>
      </c>
      <c r="P52" s="415" t="s">
        <v>12</v>
      </c>
      <c r="Q52" s="324" t="s">
        <v>13</v>
      </c>
      <c r="R52" s="325"/>
      <c r="S52" s="319" t="s">
        <v>14</v>
      </c>
      <c r="T52" s="449" t="s">
        <v>12</v>
      </c>
      <c r="U52" s="324" t="s">
        <v>13</v>
      </c>
      <c r="V52" s="325"/>
      <c r="W52" s="392" t="s">
        <v>14</v>
      </c>
      <c r="X52" s="381" t="s">
        <v>10</v>
      </c>
      <c r="Y52" s="382"/>
      <c r="Z52" s="480" t="s">
        <v>14</v>
      </c>
      <c r="AA52" s="123"/>
    </row>
    <row r="53" spans="1:27" s="1" customFormat="1" ht="13.5" customHeight="1" thickBot="1">
      <c r="A53" s="345"/>
      <c r="B53" s="346"/>
      <c r="C53" s="281" t="s">
        <v>10</v>
      </c>
      <c r="D53" s="282" t="s">
        <v>14</v>
      </c>
      <c r="E53" s="452"/>
      <c r="F53" s="493"/>
      <c r="G53" s="494"/>
      <c r="H53" s="464"/>
      <c r="I53" s="326"/>
      <c r="J53" s="327"/>
      <c r="K53" s="394"/>
      <c r="L53" s="499"/>
      <c r="M53" s="417"/>
      <c r="N53" s="327"/>
      <c r="O53" s="408"/>
      <c r="P53" s="416"/>
      <c r="Q53" s="326"/>
      <c r="R53" s="327"/>
      <c r="S53" s="320"/>
      <c r="T53" s="450"/>
      <c r="U53" s="326"/>
      <c r="V53" s="327"/>
      <c r="W53" s="393"/>
      <c r="X53" s="383"/>
      <c r="Y53" s="384"/>
      <c r="Z53" s="481"/>
      <c r="AA53" s="123"/>
    </row>
    <row r="54" spans="1:29" s="3" customFormat="1" ht="24" customHeight="1" thickBot="1" thickTop="1">
      <c r="A54" s="409" t="s">
        <v>83</v>
      </c>
      <c r="B54" s="410"/>
      <c r="C54" s="283">
        <f>C22</f>
        <v>247</v>
      </c>
      <c r="D54" s="284">
        <f>D22</f>
        <v>19</v>
      </c>
      <c r="E54" s="374">
        <f>SUM(E22,E33,E36,E42,E48)</f>
        <v>962</v>
      </c>
      <c r="F54" s="495">
        <f>SUM(F22,F33,F36,F43,F48)</f>
        <v>598</v>
      </c>
      <c r="G54" s="496"/>
      <c r="H54" s="285">
        <f>H22</f>
        <v>143</v>
      </c>
      <c r="I54" s="286">
        <f>I22</f>
        <v>91</v>
      </c>
      <c r="J54" s="287"/>
      <c r="K54" s="420">
        <f>SUM(K22,K33,K36,K43,K48)</f>
        <v>30</v>
      </c>
      <c r="L54" s="288">
        <f>L22</f>
        <v>13</v>
      </c>
      <c r="M54" s="288">
        <f>M22</f>
        <v>0</v>
      </c>
      <c r="N54" s="289"/>
      <c r="O54" s="347">
        <f>SUM(O22,O33,O36,O43,O48)</f>
        <v>30</v>
      </c>
      <c r="P54" s="289">
        <f>P22</f>
        <v>0</v>
      </c>
      <c r="Q54" s="290">
        <f>Q22</f>
        <v>0</v>
      </c>
      <c r="R54" s="291"/>
      <c r="S54" s="418">
        <f>SUM(S22,S33,S36,S43,S48)</f>
        <v>30</v>
      </c>
      <c r="T54" s="292">
        <f>T22</f>
        <v>0</v>
      </c>
      <c r="U54" s="292">
        <f>U22</f>
        <v>0</v>
      </c>
      <c r="V54" s="293"/>
      <c r="W54" s="347">
        <f>SUM(W22,W33,W36,W43,W48)</f>
        <v>30</v>
      </c>
      <c r="X54" s="520">
        <f>SUM(E54,F54)</f>
        <v>1560</v>
      </c>
      <c r="Y54" s="521"/>
      <c r="Z54" s="472">
        <f>SUM(K54,O54,S54,W54)</f>
        <v>120</v>
      </c>
      <c r="AA54" s="121"/>
      <c r="AC54" s="136"/>
    </row>
    <row r="55" spans="1:27" s="3" customFormat="1" ht="21.75" customHeight="1">
      <c r="A55" s="364" t="s">
        <v>84</v>
      </c>
      <c r="B55" s="365"/>
      <c r="C55" s="294">
        <f>C33</f>
        <v>299</v>
      </c>
      <c r="D55" s="295">
        <f>D33</f>
        <v>23</v>
      </c>
      <c r="E55" s="375"/>
      <c r="F55" s="497"/>
      <c r="G55" s="498"/>
      <c r="H55" s="296">
        <f>H33</f>
        <v>78</v>
      </c>
      <c r="I55" s="297">
        <f>I33</f>
        <v>13</v>
      </c>
      <c r="J55" s="298"/>
      <c r="K55" s="421"/>
      <c r="L55" s="299">
        <f>L33</f>
        <v>39</v>
      </c>
      <c r="M55" s="299">
        <f>M33</f>
        <v>26</v>
      </c>
      <c r="N55" s="300"/>
      <c r="O55" s="348"/>
      <c r="P55" s="301">
        <f>P33</f>
        <v>26</v>
      </c>
      <c r="Q55" s="299">
        <f>Q33</f>
        <v>39</v>
      </c>
      <c r="R55" s="300"/>
      <c r="S55" s="419"/>
      <c r="T55" s="299">
        <f>T33</f>
        <v>26</v>
      </c>
      <c r="U55" s="299">
        <f>U33</f>
        <v>52</v>
      </c>
      <c r="V55" s="300"/>
      <c r="W55" s="538"/>
      <c r="X55" s="522"/>
      <c r="Y55" s="523"/>
      <c r="Z55" s="473"/>
      <c r="AA55" s="121"/>
    </row>
    <row r="56" spans="1:27" s="3" customFormat="1" ht="22.5" customHeight="1">
      <c r="A56" s="364" t="s">
        <v>85</v>
      </c>
      <c r="B56" s="365"/>
      <c r="C56" s="294">
        <f>C36</f>
        <v>104</v>
      </c>
      <c r="D56" s="295">
        <f>D36</f>
        <v>8</v>
      </c>
      <c r="E56" s="375"/>
      <c r="F56" s="497"/>
      <c r="G56" s="498"/>
      <c r="H56" s="296">
        <f>H36</f>
        <v>0</v>
      </c>
      <c r="I56" s="297">
        <f>I36</f>
        <v>26</v>
      </c>
      <c r="J56" s="302"/>
      <c r="K56" s="421"/>
      <c r="L56" s="299">
        <f>L36</f>
        <v>0</v>
      </c>
      <c r="M56" s="299">
        <f>M36</f>
        <v>26</v>
      </c>
      <c r="N56" s="303"/>
      <c r="O56" s="348"/>
      <c r="P56" s="301">
        <f>P36</f>
        <v>0</v>
      </c>
      <c r="Q56" s="299">
        <f>Q36</f>
        <v>26</v>
      </c>
      <c r="R56" s="303"/>
      <c r="S56" s="419"/>
      <c r="T56" s="299">
        <f>T36</f>
        <v>0</v>
      </c>
      <c r="U56" s="299">
        <f>U36</f>
        <v>26</v>
      </c>
      <c r="V56" s="303"/>
      <c r="W56" s="538"/>
      <c r="X56" s="522"/>
      <c r="Y56" s="523"/>
      <c r="Z56" s="473"/>
      <c r="AA56" s="121"/>
    </row>
    <row r="57" spans="1:27" s="3" customFormat="1" ht="22.5" customHeight="1">
      <c r="A57" s="364" t="s">
        <v>86</v>
      </c>
      <c r="B57" s="365"/>
      <c r="C57" s="294">
        <f>C43</f>
        <v>234</v>
      </c>
      <c r="D57" s="295">
        <f>D43</f>
        <v>18</v>
      </c>
      <c r="E57" s="375"/>
      <c r="F57" s="497"/>
      <c r="G57" s="498"/>
      <c r="H57" s="296">
        <f>H43</f>
        <v>26</v>
      </c>
      <c r="I57" s="297">
        <f>I43</f>
        <v>0</v>
      </c>
      <c r="J57" s="304"/>
      <c r="K57" s="421"/>
      <c r="L57" s="299">
        <f>L43</f>
        <v>52</v>
      </c>
      <c r="M57" s="299">
        <f>M43</f>
        <v>39</v>
      </c>
      <c r="N57" s="301"/>
      <c r="O57" s="348"/>
      <c r="P57" s="301">
        <f>P43</f>
        <v>26</v>
      </c>
      <c r="Q57" s="297">
        <f>Q43</f>
        <v>39</v>
      </c>
      <c r="R57" s="304"/>
      <c r="S57" s="419"/>
      <c r="T57" s="299">
        <f>T43</f>
        <v>39</v>
      </c>
      <c r="U57" s="299">
        <f>U43</f>
        <v>13</v>
      </c>
      <c r="V57" s="301"/>
      <c r="W57" s="538"/>
      <c r="X57" s="522"/>
      <c r="Y57" s="523"/>
      <c r="Z57" s="473"/>
      <c r="AA57" s="121"/>
    </row>
    <row r="58" spans="1:27" s="4" customFormat="1" ht="34.5" customHeight="1" thickBot="1">
      <c r="A58" s="423" t="s">
        <v>87</v>
      </c>
      <c r="B58" s="424"/>
      <c r="C58" s="305">
        <f>C48</f>
        <v>676</v>
      </c>
      <c r="D58" s="306">
        <f>D48</f>
        <v>52</v>
      </c>
      <c r="E58" s="375"/>
      <c r="F58" s="497"/>
      <c r="G58" s="498"/>
      <c r="H58" s="307">
        <f>H48</f>
        <v>0</v>
      </c>
      <c r="I58" s="308">
        <f>I48</f>
        <v>13</v>
      </c>
      <c r="J58" s="304"/>
      <c r="K58" s="422"/>
      <c r="L58" s="309">
        <f>L48</f>
        <v>130</v>
      </c>
      <c r="M58" s="309">
        <f>M48</f>
        <v>65</v>
      </c>
      <c r="N58" s="310"/>
      <c r="O58" s="349"/>
      <c r="P58" s="310">
        <f>P48</f>
        <v>182</v>
      </c>
      <c r="Q58" s="311">
        <f>Q48</f>
        <v>52</v>
      </c>
      <c r="R58" s="304"/>
      <c r="S58" s="419"/>
      <c r="T58" s="311">
        <f>T48</f>
        <v>182</v>
      </c>
      <c r="U58" s="311">
        <f>U48</f>
        <v>52</v>
      </c>
      <c r="V58" s="310"/>
      <c r="W58" s="538"/>
      <c r="X58" s="522"/>
      <c r="Y58" s="523"/>
      <c r="Z58" s="473"/>
      <c r="AA58" s="132"/>
    </row>
    <row r="59" spans="1:26" ht="17.25" thickBot="1" thickTop="1">
      <c r="A59" s="588" t="s">
        <v>28</v>
      </c>
      <c r="B59" s="589"/>
      <c r="C59" s="585"/>
      <c r="D59" s="586"/>
      <c r="E59" s="586"/>
      <c r="F59" s="586"/>
      <c r="G59" s="587"/>
      <c r="H59" s="539"/>
      <c r="I59" s="512"/>
      <c r="J59" s="512"/>
      <c r="K59" s="512"/>
      <c r="L59" s="512"/>
      <c r="M59" s="512"/>
      <c r="N59" s="512"/>
      <c r="O59" s="513"/>
      <c r="P59" s="563"/>
      <c r="Q59" s="512"/>
      <c r="R59" s="512"/>
      <c r="S59" s="512"/>
      <c r="T59" s="512"/>
      <c r="U59" s="512"/>
      <c r="V59" s="512"/>
      <c r="W59" s="553"/>
      <c r="X59" s="560">
        <f>SUM(E54:G58)</f>
        <v>1560</v>
      </c>
      <c r="Y59" s="561"/>
      <c r="Z59" s="312">
        <f>SUM(D22,D33,D36,D48)</f>
        <v>102</v>
      </c>
    </row>
    <row r="60" spans="1:27" ht="24.75" customHeight="1" thickBot="1">
      <c r="A60" s="551" t="s">
        <v>64</v>
      </c>
      <c r="B60" s="552"/>
      <c r="C60" s="532">
        <f>SUM(H60+L60+P60+T60)</f>
        <v>10</v>
      </c>
      <c r="D60" s="533"/>
      <c r="E60" s="533"/>
      <c r="F60" s="534"/>
      <c r="G60" s="313">
        <v>3</v>
      </c>
      <c r="H60" s="338">
        <f>COUNTIF(AB15:AB78,"E1")</f>
        <v>3</v>
      </c>
      <c r="I60" s="338"/>
      <c r="J60" s="338"/>
      <c r="K60" s="339"/>
      <c r="L60" s="340">
        <f>COUNTIF(AB15:AB78,"E2")</f>
        <v>3</v>
      </c>
      <c r="M60" s="338"/>
      <c r="N60" s="338"/>
      <c r="O60" s="341"/>
      <c r="P60" s="342">
        <f>COUNTIF(AB15:AB78,"E3")</f>
        <v>2</v>
      </c>
      <c r="Q60" s="338"/>
      <c r="R60" s="338"/>
      <c r="S60" s="339"/>
      <c r="T60" s="526">
        <f>COUNTIF(AB15:AB78,"E4")</f>
        <v>2</v>
      </c>
      <c r="U60" s="527"/>
      <c r="V60" s="527"/>
      <c r="W60" s="528"/>
      <c r="X60" s="526"/>
      <c r="Y60" s="531"/>
      <c r="Z60" s="531"/>
      <c r="AA60" s="159"/>
    </row>
    <row r="61" spans="1:27" ht="23.25" customHeight="1" thickBot="1" thickTop="1">
      <c r="A61" s="545" t="s">
        <v>29</v>
      </c>
      <c r="B61" s="546"/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  <c r="S61" s="546"/>
      <c r="T61" s="546"/>
      <c r="U61" s="546"/>
      <c r="V61" s="546"/>
      <c r="W61" s="546"/>
      <c r="X61" s="546"/>
      <c r="Y61" s="546"/>
      <c r="Z61" s="547"/>
      <c r="AA61" s="206"/>
    </row>
    <row r="62" spans="1:27" ht="16.5" thickTop="1">
      <c r="A62" s="583" t="s">
        <v>109</v>
      </c>
      <c r="B62" s="584"/>
      <c r="C62" s="584"/>
      <c r="D62" s="584"/>
      <c r="E62" s="584"/>
      <c r="F62" s="584"/>
      <c r="G62" s="584"/>
      <c r="H62" s="584"/>
      <c r="I62" s="584"/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4"/>
      <c r="X62" s="584"/>
      <c r="Y62" s="584"/>
      <c r="Z62" s="584"/>
      <c r="AA62" s="206"/>
    </row>
    <row r="63" spans="1:27" ht="15">
      <c r="A63" s="529" t="s">
        <v>103</v>
      </c>
      <c r="B63" s="530"/>
      <c r="C63" s="530"/>
      <c r="D63" s="530"/>
      <c r="E63" s="530"/>
      <c r="F63" s="530"/>
      <c r="G63" s="530"/>
      <c r="H63" s="530"/>
      <c r="I63" s="530"/>
      <c r="J63" s="530"/>
      <c r="K63" s="530"/>
      <c r="L63" s="530"/>
      <c r="M63" s="530"/>
      <c r="N63" s="530"/>
      <c r="O63" s="530"/>
      <c r="P63" s="530"/>
      <c r="Q63" s="530"/>
      <c r="R63" s="530"/>
      <c r="S63" s="530"/>
      <c r="T63" s="530"/>
      <c r="U63" s="530"/>
      <c r="V63" s="530"/>
      <c r="W63" s="530"/>
      <c r="X63" s="530"/>
      <c r="Y63" s="530"/>
      <c r="Z63" s="530"/>
      <c r="AA63" s="206"/>
    </row>
    <row r="64" spans="1:27" ht="15.75" hidden="1">
      <c r="A64" s="207"/>
      <c r="B64" s="208"/>
      <c r="C64" s="209"/>
      <c r="D64" s="210"/>
      <c r="E64" s="211"/>
      <c r="F64" s="211"/>
      <c r="G64" s="211"/>
      <c r="H64" s="211"/>
      <c r="I64" s="211"/>
      <c r="J64" s="211"/>
      <c r="K64" s="212"/>
      <c r="L64" s="211"/>
      <c r="M64" s="211"/>
      <c r="N64" s="211"/>
      <c r="O64" s="212"/>
      <c r="P64" s="211"/>
      <c r="Q64" s="211"/>
      <c r="R64" s="211"/>
      <c r="S64" s="212"/>
      <c r="T64" s="211"/>
      <c r="U64" s="211"/>
      <c r="V64" s="211"/>
      <c r="W64" s="212"/>
      <c r="X64" s="213"/>
      <c r="Y64" s="211"/>
      <c r="Z64" s="207"/>
      <c r="AA64" s="206"/>
    </row>
    <row r="65" spans="1:27" ht="15.75" hidden="1">
      <c r="A65" s="207"/>
      <c r="B65" s="208"/>
      <c r="C65" s="209"/>
      <c r="D65" s="210"/>
      <c r="E65" s="211"/>
      <c r="F65" s="211"/>
      <c r="G65" s="211"/>
      <c r="H65" s="211"/>
      <c r="I65" s="211"/>
      <c r="J65" s="211"/>
      <c r="K65" s="212"/>
      <c r="L65" s="211"/>
      <c r="M65" s="211"/>
      <c r="N65" s="211"/>
      <c r="O65" s="212"/>
      <c r="P65" s="211"/>
      <c r="Q65" s="211"/>
      <c r="R65" s="211"/>
      <c r="S65" s="212"/>
      <c r="T65" s="211"/>
      <c r="U65" s="211"/>
      <c r="V65" s="211"/>
      <c r="W65" s="212"/>
      <c r="X65" s="213"/>
      <c r="Y65" s="211"/>
      <c r="Z65" s="207"/>
      <c r="AA65" s="206"/>
    </row>
    <row r="66" spans="1:27" s="3" customFormat="1" ht="21.75" customHeight="1" thickBot="1">
      <c r="A66" s="548" t="s">
        <v>88</v>
      </c>
      <c r="B66" s="549"/>
      <c r="C66" s="549"/>
      <c r="D66" s="549"/>
      <c r="E66" s="549"/>
      <c r="F66" s="549"/>
      <c r="G66" s="549"/>
      <c r="H66" s="549"/>
      <c r="I66" s="549"/>
      <c r="J66" s="549"/>
      <c r="K66" s="549"/>
      <c r="L66" s="549"/>
      <c r="M66" s="549"/>
      <c r="N66" s="549"/>
      <c r="O66" s="549"/>
      <c r="P66" s="549"/>
      <c r="Q66" s="549"/>
      <c r="R66" s="549"/>
      <c r="S66" s="549"/>
      <c r="T66" s="549"/>
      <c r="U66" s="549"/>
      <c r="V66" s="549"/>
      <c r="W66" s="549"/>
      <c r="X66" s="549"/>
      <c r="Y66" s="549"/>
      <c r="Z66" s="550"/>
      <c r="AA66" s="214">
        <f>CONCATENATE(Y66,Z66)</f>
      </c>
    </row>
    <row r="67" spans="1:27" s="3" customFormat="1" ht="26.25" customHeight="1" thickTop="1">
      <c r="A67" s="486" t="s">
        <v>0</v>
      </c>
      <c r="B67" s="535" t="s">
        <v>1</v>
      </c>
      <c r="C67" s="554" t="s">
        <v>2</v>
      </c>
      <c r="D67" s="555"/>
      <c r="E67" s="555"/>
      <c r="F67" s="555"/>
      <c r="G67" s="556"/>
      <c r="H67" s="590" t="s">
        <v>3</v>
      </c>
      <c r="I67" s="543"/>
      <c r="J67" s="543"/>
      <c r="K67" s="543"/>
      <c r="L67" s="543"/>
      <c r="M67" s="543"/>
      <c r="N67" s="543"/>
      <c r="O67" s="591"/>
      <c r="P67" s="542" t="s">
        <v>4</v>
      </c>
      <c r="Q67" s="543"/>
      <c r="R67" s="543"/>
      <c r="S67" s="543"/>
      <c r="T67" s="543"/>
      <c r="U67" s="543"/>
      <c r="V67" s="543"/>
      <c r="W67" s="544"/>
      <c r="X67" s="524" t="s">
        <v>99</v>
      </c>
      <c r="Y67" s="504" t="s">
        <v>5</v>
      </c>
      <c r="Z67" s="505"/>
      <c r="AA67" s="214" t="str">
        <f>CONCATENATE(Y67,Z67)</f>
        <v>EGZAMINY ( E )</v>
      </c>
    </row>
    <row r="68" spans="1:27" s="3" customFormat="1" ht="18" customHeight="1">
      <c r="A68" s="487"/>
      <c r="B68" s="536"/>
      <c r="C68" s="557"/>
      <c r="D68" s="558"/>
      <c r="E68" s="558"/>
      <c r="F68" s="558"/>
      <c r="G68" s="559"/>
      <c r="H68" s="562" t="s">
        <v>6</v>
      </c>
      <c r="I68" s="515"/>
      <c r="J68" s="515"/>
      <c r="K68" s="518"/>
      <c r="L68" s="514" t="s">
        <v>7</v>
      </c>
      <c r="M68" s="515"/>
      <c r="N68" s="515"/>
      <c r="O68" s="516"/>
      <c r="P68" s="517" t="s">
        <v>8</v>
      </c>
      <c r="Q68" s="515"/>
      <c r="R68" s="515"/>
      <c r="S68" s="518"/>
      <c r="T68" s="514" t="s">
        <v>9</v>
      </c>
      <c r="U68" s="515"/>
      <c r="V68" s="515"/>
      <c r="W68" s="519"/>
      <c r="X68" s="525"/>
      <c r="Y68" s="506"/>
      <c r="Z68" s="507"/>
      <c r="AA68" s="214">
        <f>CONCATENATE(Y68,Z68)</f>
      </c>
    </row>
    <row r="69" spans="1:27" s="3" customFormat="1" ht="18" customHeight="1">
      <c r="A69" s="487"/>
      <c r="B69" s="536"/>
      <c r="C69" s="578" t="s">
        <v>11</v>
      </c>
      <c r="D69" s="579"/>
      <c r="E69" s="576" t="s">
        <v>12</v>
      </c>
      <c r="F69" s="570" t="s">
        <v>13</v>
      </c>
      <c r="G69" s="571"/>
      <c r="H69" s="581" t="s">
        <v>12</v>
      </c>
      <c r="I69" s="482" t="s">
        <v>13</v>
      </c>
      <c r="J69" s="483"/>
      <c r="K69" s="540" t="s">
        <v>14</v>
      </c>
      <c r="L69" s="510" t="s">
        <v>12</v>
      </c>
      <c r="M69" s="482" t="s">
        <v>13</v>
      </c>
      <c r="N69" s="483"/>
      <c r="O69" s="500" t="s">
        <v>14</v>
      </c>
      <c r="P69" s="574" t="s">
        <v>12</v>
      </c>
      <c r="Q69" s="482" t="s">
        <v>13</v>
      </c>
      <c r="R69" s="483"/>
      <c r="S69" s="540" t="s">
        <v>14</v>
      </c>
      <c r="T69" s="510" t="s">
        <v>12</v>
      </c>
      <c r="U69" s="482" t="s">
        <v>13</v>
      </c>
      <c r="V69" s="483"/>
      <c r="W69" s="502" t="s">
        <v>14</v>
      </c>
      <c r="X69" s="525"/>
      <c r="Y69" s="506"/>
      <c r="Z69" s="507"/>
      <c r="AA69" s="214">
        <f>CONCATENATE(Y69,Z69)</f>
      </c>
    </row>
    <row r="70" spans="1:27" s="3" customFormat="1" ht="18" customHeight="1">
      <c r="A70" s="488"/>
      <c r="B70" s="537"/>
      <c r="C70" s="215" t="s">
        <v>10</v>
      </c>
      <c r="D70" s="216" t="s">
        <v>14</v>
      </c>
      <c r="E70" s="577"/>
      <c r="F70" s="572"/>
      <c r="G70" s="573"/>
      <c r="H70" s="582"/>
      <c r="I70" s="484"/>
      <c r="J70" s="485"/>
      <c r="K70" s="541"/>
      <c r="L70" s="511"/>
      <c r="M70" s="484"/>
      <c r="N70" s="485"/>
      <c r="O70" s="501"/>
      <c r="P70" s="575"/>
      <c r="Q70" s="484"/>
      <c r="R70" s="485"/>
      <c r="S70" s="541"/>
      <c r="T70" s="511"/>
      <c r="U70" s="484"/>
      <c r="V70" s="485"/>
      <c r="W70" s="503"/>
      <c r="X70" s="525"/>
      <c r="Y70" s="508"/>
      <c r="Z70" s="509"/>
      <c r="AA70" s="214"/>
    </row>
    <row r="71" spans="1:27" s="3" customFormat="1" ht="18" customHeight="1">
      <c r="A71" s="566" t="s">
        <v>89</v>
      </c>
      <c r="B71" s="568"/>
      <c r="C71" s="568"/>
      <c r="D71" s="568"/>
      <c r="E71" s="568"/>
      <c r="F71" s="568"/>
      <c r="G71" s="568"/>
      <c r="H71" s="568"/>
      <c r="I71" s="568"/>
      <c r="J71" s="568"/>
      <c r="K71" s="568"/>
      <c r="L71" s="568"/>
      <c r="M71" s="568"/>
      <c r="N71" s="568"/>
      <c r="O71" s="568"/>
      <c r="P71" s="568"/>
      <c r="Q71" s="568"/>
      <c r="R71" s="568"/>
      <c r="S71" s="568"/>
      <c r="T71" s="568"/>
      <c r="U71" s="568"/>
      <c r="V71" s="568"/>
      <c r="W71" s="568"/>
      <c r="X71" s="568"/>
      <c r="Y71" s="567"/>
      <c r="Z71" s="568"/>
      <c r="AA71" s="569"/>
    </row>
    <row r="72" spans="1:28" s="3" customFormat="1" ht="31.5" customHeight="1">
      <c r="A72" s="217" t="s">
        <v>15</v>
      </c>
      <c r="B72" s="218" t="s">
        <v>69</v>
      </c>
      <c r="C72" s="219">
        <f aca="true" t="shared" si="13" ref="C72:C78">SUM(H72+I72+L72+M72+P72+Q72+T72+U72)</f>
        <v>39</v>
      </c>
      <c r="D72" s="220">
        <f aca="true" t="shared" si="14" ref="D72:D78">SUM(K72,O72,S72,W72)</f>
        <v>3</v>
      </c>
      <c r="E72" s="221">
        <f aca="true" t="shared" si="15" ref="E72:F78">SUM(H72,L72,P72,T72)</f>
        <v>26</v>
      </c>
      <c r="F72" s="222">
        <f t="shared" si="15"/>
        <v>13</v>
      </c>
      <c r="G72" s="223"/>
      <c r="H72" s="224"/>
      <c r="I72" s="225"/>
      <c r="J72" s="226"/>
      <c r="K72" s="227"/>
      <c r="L72" s="210">
        <v>26</v>
      </c>
      <c r="M72" s="228">
        <v>13</v>
      </c>
      <c r="N72" s="225"/>
      <c r="O72" s="229">
        <v>3</v>
      </c>
      <c r="P72" s="225"/>
      <c r="Q72" s="225"/>
      <c r="R72" s="230"/>
      <c r="S72" s="227"/>
      <c r="T72" s="225"/>
      <c r="U72" s="225"/>
      <c r="V72" s="226"/>
      <c r="W72" s="229"/>
      <c r="X72" s="231" t="s">
        <v>16</v>
      </c>
      <c r="Y72" s="231" t="s">
        <v>19</v>
      </c>
      <c r="Z72" s="232">
        <v>2</v>
      </c>
      <c r="AA72" s="233">
        <f>MAX(IF(I72&gt;0,1,0),IF(L77&gt;0,2,0),IF(O72&gt;0,3,0),IF(R72&gt;0,4,0),IF(U72&gt;0,5,0),IF(X72&gt;0,6,0))</f>
        <v>6</v>
      </c>
      <c r="AB72" s="169" t="str">
        <f aca="true" t="shared" si="16" ref="AB72:AB78">CONCATENATE(Y72,Z72)</f>
        <v>E2</v>
      </c>
    </row>
    <row r="73" spans="1:28" s="3" customFormat="1" ht="31.5">
      <c r="A73" s="217" t="s">
        <v>17</v>
      </c>
      <c r="B73" s="234" t="s">
        <v>35</v>
      </c>
      <c r="C73" s="219">
        <f t="shared" si="13"/>
        <v>39</v>
      </c>
      <c r="D73" s="220">
        <f t="shared" si="14"/>
        <v>3</v>
      </c>
      <c r="E73" s="221">
        <f t="shared" si="15"/>
        <v>26</v>
      </c>
      <c r="F73" s="222">
        <f t="shared" si="15"/>
        <v>13</v>
      </c>
      <c r="G73" s="223"/>
      <c r="H73" s="223"/>
      <c r="I73" s="225"/>
      <c r="J73" s="226"/>
      <c r="K73" s="235"/>
      <c r="L73" s="225"/>
      <c r="M73" s="225"/>
      <c r="N73" s="225"/>
      <c r="O73" s="230"/>
      <c r="P73" s="225">
        <v>26</v>
      </c>
      <c r="Q73" s="225">
        <v>13</v>
      </c>
      <c r="R73" s="230"/>
      <c r="S73" s="235">
        <v>3</v>
      </c>
      <c r="T73" s="225"/>
      <c r="U73" s="225"/>
      <c r="V73" s="226"/>
      <c r="W73" s="230"/>
      <c r="X73" s="236" t="s">
        <v>16</v>
      </c>
      <c r="Y73" s="230" t="s">
        <v>19</v>
      </c>
      <c r="Z73" s="237">
        <v>3</v>
      </c>
      <c r="AA73" s="238">
        <f aca="true" t="shared" si="17" ref="AA73:AA78">MAX(IF(I73&gt;0,1,0),IF(L73&gt;0,2,0),IF(O73&gt;0,3,0),IF(R73&gt;0,4,0),IF(U73&gt;0,5,0),IF(X73&gt;0,6,0))</f>
        <v>6</v>
      </c>
      <c r="AB73" s="169" t="str">
        <f t="shared" si="16"/>
        <v>E3</v>
      </c>
    </row>
    <row r="74" spans="1:28" s="3" customFormat="1" ht="19.5" customHeight="1">
      <c r="A74" s="217" t="s">
        <v>18</v>
      </c>
      <c r="B74" s="239" t="s">
        <v>34</v>
      </c>
      <c r="C74" s="219">
        <f t="shared" si="13"/>
        <v>52</v>
      </c>
      <c r="D74" s="220">
        <f t="shared" si="14"/>
        <v>4</v>
      </c>
      <c r="E74" s="221">
        <f t="shared" si="15"/>
        <v>26</v>
      </c>
      <c r="F74" s="222">
        <f t="shared" si="15"/>
        <v>26</v>
      </c>
      <c r="G74" s="223"/>
      <c r="H74" s="223"/>
      <c r="I74" s="225"/>
      <c r="J74" s="226"/>
      <c r="K74" s="235"/>
      <c r="L74" s="225">
        <v>26</v>
      </c>
      <c r="M74" s="225">
        <v>26</v>
      </c>
      <c r="N74" s="225"/>
      <c r="O74" s="230">
        <v>4</v>
      </c>
      <c r="P74" s="225"/>
      <c r="Q74" s="225"/>
      <c r="R74" s="230"/>
      <c r="S74" s="240"/>
      <c r="T74" s="241"/>
      <c r="U74" s="241"/>
      <c r="V74" s="226"/>
      <c r="W74" s="230"/>
      <c r="X74" s="236" t="s">
        <v>16</v>
      </c>
      <c r="Y74" s="230" t="s">
        <v>19</v>
      </c>
      <c r="Z74" s="237">
        <v>2</v>
      </c>
      <c r="AA74" s="238">
        <f t="shared" si="17"/>
        <v>6</v>
      </c>
      <c r="AB74" s="169" t="str">
        <f t="shared" si="16"/>
        <v>E2</v>
      </c>
    </row>
    <row r="75" spans="1:28" s="3" customFormat="1" ht="22.5" customHeight="1">
      <c r="A75" s="217" t="s">
        <v>20</v>
      </c>
      <c r="B75" s="239" t="s">
        <v>59</v>
      </c>
      <c r="C75" s="219">
        <f t="shared" si="13"/>
        <v>26</v>
      </c>
      <c r="D75" s="220">
        <f t="shared" si="14"/>
        <v>2</v>
      </c>
      <c r="E75" s="221">
        <f t="shared" si="15"/>
        <v>26</v>
      </c>
      <c r="F75" s="242">
        <f t="shared" si="15"/>
        <v>0</v>
      </c>
      <c r="G75" s="223"/>
      <c r="H75" s="243">
        <v>26</v>
      </c>
      <c r="I75" s="225"/>
      <c r="J75" s="226"/>
      <c r="K75" s="235">
        <v>2</v>
      </c>
      <c r="L75" s="225"/>
      <c r="M75" s="225"/>
      <c r="N75" s="225"/>
      <c r="O75" s="230"/>
      <c r="P75" s="225"/>
      <c r="Q75" s="225"/>
      <c r="R75" s="230"/>
      <c r="S75" s="235"/>
      <c r="T75" s="225"/>
      <c r="U75" s="225"/>
      <c r="V75" s="226"/>
      <c r="W75" s="230"/>
      <c r="X75" s="225" t="s">
        <v>16</v>
      </c>
      <c r="Y75" s="236"/>
      <c r="Z75" s="244">
        <v>1</v>
      </c>
      <c r="AA75" s="238">
        <f t="shared" si="17"/>
        <v>6</v>
      </c>
      <c r="AB75" s="169" t="str">
        <f t="shared" si="16"/>
        <v>1</v>
      </c>
    </row>
    <row r="76" spans="1:28" s="3" customFormat="1" ht="26.25" customHeight="1">
      <c r="A76" s="217" t="s">
        <v>21</v>
      </c>
      <c r="B76" s="218" t="s">
        <v>36</v>
      </c>
      <c r="C76" s="219">
        <f t="shared" si="13"/>
        <v>26</v>
      </c>
      <c r="D76" s="220">
        <f t="shared" si="14"/>
        <v>2</v>
      </c>
      <c r="E76" s="221">
        <f t="shared" si="15"/>
        <v>0</v>
      </c>
      <c r="F76" s="222">
        <f t="shared" si="15"/>
        <v>26</v>
      </c>
      <c r="G76" s="223"/>
      <c r="H76" s="223"/>
      <c r="I76" s="225"/>
      <c r="J76" s="226"/>
      <c r="K76" s="235"/>
      <c r="L76" s="225"/>
      <c r="M76" s="225"/>
      <c r="N76" s="225"/>
      <c r="O76" s="230"/>
      <c r="P76" s="225"/>
      <c r="Q76" s="225">
        <v>26</v>
      </c>
      <c r="R76" s="230"/>
      <c r="S76" s="235">
        <v>2</v>
      </c>
      <c r="T76" s="225"/>
      <c r="U76" s="225"/>
      <c r="V76" s="226"/>
      <c r="W76" s="230"/>
      <c r="X76" s="225" t="s">
        <v>16</v>
      </c>
      <c r="Y76" s="236"/>
      <c r="Z76" s="244">
        <v>3</v>
      </c>
      <c r="AA76" s="238">
        <f t="shared" si="17"/>
        <v>6</v>
      </c>
      <c r="AB76" s="169" t="str">
        <f t="shared" si="16"/>
        <v>3</v>
      </c>
    </row>
    <row r="77" spans="1:28" s="3" customFormat="1" ht="31.5">
      <c r="A77" s="217" t="s">
        <v>22</v>
      </c>
      <c r="B77" s="245" t="s">
        <v>55</v>
      </c>
      <c r="C77" s="219">
        <f t="shared" si="13"/>
        <v>26</v>
      </c>
      <c r="D77" s="220">
        <f t="shared" si="14"/>
        <v>2</v>
      </c>
      <c r="E77" s="221">
        <f t="shared" si="15"/>
        <v>13</v>
      </c>
      <c r="F77" s="242">
        <f t="shared" si="15"/>
        <v>13</v>
      </c>
      <c r="G77" s="223"/>
      <c r="H77" s="243"/>
      <c r="I77" s="225"/>
      <c r="J77" s="226"/>
      <c r="K77" s="235"/>
      <c r="L77" s="225"/>
      <c r="M77" s="225"/>
      <c r="N77" s="225"/>
      <c r="O77" s="230"/>
      <c r="P77" s="225"/>
      <c r="Q77" s="225"/>
      <c r="R77" s="230"/>
      <c r="S77" s="235"/>
      <c r="T77" s="225">
        <v>13</v>
      </c>
      <c r="U77" s="225">
        <v>13</v>
      </c>
      <c r="V77" s="226"/>
      <c r="W77" s="230">
        <v>2</v>
      </c>
      <c r="X77" s="225" t="s">
        <v>16</v>
      </c>
      <c r="Y77" s="236"/>
      <c r="Z77" s="244">
        <v>4</v>
      </c>
      <c r="AA77" s="238" t="e">
        <f>MAX(IF(I77&gt;0,1,0),IF(#REF!&gt;0,2,0),IF(O77&gt;0,3,0),IF(R77&gt;0,4,0),IF(U77&gt;0,5,0),IF(X77&gt;0,6,0))</f>
        <v>#REF!</v>
      </c>
      <c r="AB77" s="169" t="str">
        <f t="shared" si="16"/>
        <v>4</v>
      </c>
    </row>
    <row r="78" spans="1:28" s="3" customFormat="1" ht="33.75" customHeight="1" thickBot="1">
      <c r="A78" s="217" t="s">
        <v>23</v>
      </c>
      <c r="B78" s="315" t="s">
        <v>73</v>
      </c>
      <c r="C78" s="219">
        <f t="shared" si="13"/>
        <v>26</v>
      </c>
      <c r="D78" s="220">
        <f t="shared" si="14"/>
        <v>2</v>
      </c>
      <c r="E78" s="246">
        <f t="shared" si="15"/>
        <v>0</v>
      </c>
      <c r="F78" s="247">
        <f t="shared" si="15"/>
        <v>26</v>
      </c>
      <c r="G78" s="223"/>
      <c r="H78" s="243"/>
      <c r="I78" s="225"/>
      <c r="J78" s="226"/>
      <c r="K78" s="248"/>
      <c r="L78" s="249"/>
      <c r="M78" s="249"/>
      <c r="N78" s="249"/>
      <c r="O78" s="250"/>
      <c r="P78" s="225"/>
      <c r="Q78" s="225"/>
      <c r="R78" s="230"/>
      <c r="S78" s="235"/>
      <c r="T78" s="225"/>
      <c r="U78" s="225">
        <v>26</v>
      </c>
      <c r="V78" s="226"/>
      <c r="W78" s="230">
        <v>2</v>
      </c>
      <c r="X78" s="225" t="s">
        <v>16</v>
      </c>
      <c r="Y78" s="236"/>
      <c r="Z78" s="251">
        <v>4</v>
      </c>
      <c r="AA78" s="238">
        <f t="shared" si="17"/>
        <v>6</v>
      </c>
      <c r="AB78" s="169" t="str">
        <f t="shared" si="16"/>
        <v>4</v>
      </c>
    </row>
    <row r="79" spans="1:27" s="3" customFormat="1" ht="19.5" customHeight="1" thickBot="1">
      <c r="A79" s="252"/>
      <c r="B79" s="253"/>
      <c r="C79" s="254">
        <f>SUM(C72:C78)</f>
        <v>234</v>
      </c>
      <c r="D79" s="255">
        <f>SUM(D72:D78)</f>
        <v>18</v>
      </c>
      <c r="E79" s="256">
        <f>SUM(E72:E78)</f>
        <v>117</v>
      </c>
      <c r="F79" s="257">
        <f>SUM(F72:F78)</f>
        <v>117</v>
      </c>
      <c r="G79" s="252"/>
      <c r="H79" s="258">
        <f aca="true" t="shared" si="18" ref="H79:W79">SUM(H72:H78)</f>
        <v>26</v>
      </c>
      <c r="I79" s="258">
        <f t="shared" si="18"/>
        <v>0</v>
      </c>
      <c r="J79" s="258">
        <f t="shared" si="18"/>
        <v>0</v>
      </c>
      <c r="K79" s="259">
        <f t="shared" si="18"/>
        <v>2</v>
      </c>
      <c r="L79" s="258">
        <f t="shared" si="18"/>
        <v>52</v>
      </c>
      <c r="M79" s="258">
        <f t="shared" si="18"/>
        <v>39</v>
      </c>
      <c r="N79" s="258">
        <f t="shared" si="18"/>
        <v>0</v>
      </c>
      <c r="O79" s="258">
        <f t="shared" si="18"/>
        <v>7</v>
      </c>
      <c r="P79" s="260">
        <f t="shared" si="18"/>
        <v>26</v>
      </c>
      <c r="Q79" s="258">
        <f t="shared" si="18"/>
        <v>39</v>
      </c>
      <c r="R79" s="258">
        <f t="shared" si="18"/>
        <v>0</v>
      </c>
      <c r="S79" s="258">
        <f t="shared" si="18"/>
        <v>5</v>
      </c>
      <c r="T79" s="260">
        <f t="shared" si="18"/>
        <v>13</v>
      </c>
      <c r="U79" s="258">
        <f t="shared" si="18"/>
        <v>39</v>
      </c>
      <c r="V79" s="258">
        <f t="shared" si="18"/>
        <v>0</v>
      </c>
      <c r="W79" s="258">
        <f t="shared" si="18"/>
        <v>4</v>
      </c>
      <c r="X79" s="261"/>
      <c r="Y79" s="262"/>
      <c r="Z79" s="263"/>
      <c r="AA79" s="264"/>
    </row>
    <row r="80" spans="1:27" s="3" customFormat="1" ht="18" customHeight="1" thickBot="1">
      <c r="A80" s="564" t="s">
        <v>92</v>
      </c>
      <c r="B80" s="565"/>
      <c r="C80" s="565"/>
      <c r="D80" s="565"/>
      <c r="E80" s="565"/>
      <c r="F80" s="565"/>
      <c r="G80" s="565"/>
      <c r="H80" s="565"/>
      <c r="I80" s="565"/>
      <c r="J80" s="565"/>
      <c r="K80" s="565"/>
      <c r="L80" s="565"/>
      <c r="M80" s="565"/>
      <c r="N80" s="565"/>
      <c r="O80" s="565"/>
      <c r="P80" s="565"/>
      <c r="Q80" s="565"/>
      <c r="R80" s="565"/>
      <c r="S80" s="565"/>
      <c r="T80" s="565"/>
      <c r="U80" s="565"/>
      <c r="V80" s="565"/>
      <c r="W80" s="565"/>
      <c r="X80" s="565"/>
      <c r="Y80" s="565"/>
      <c r="Z80" s="565"/>
      <c r="AA80" s="565"/>
    </row>
    <row r="81" spans="1:27" s="3" customFormat="1" ht="18" customHeight="1" hidden="1">
      <c r="A81" s="217" t="s">
        <v>15</v>
      </c>
      <c r="B81" s="265" t="s">
        <v>42</v>
      </c>
      <c r="C81" s="219">
        <f aca="true" t="shared" si="19" ref="C81:C86">SUM(E81:F81)</f>
        <v>52</v>
      </c>
      <c r="D81" s="220">
        <f aca="true" t="shared" si="20" ref="D81:D86">SUM(I81,L81,O81,R81,U81,X81)</f>
        <v>4</v>
      </c>
      <c r="E81" s="221">
        <f aca="true" t="shared" si="21" ref="E81:F86">SUM(G81,J81,M81,P81,S81,V81)</f>
        <v>26</v>
      </c>
      <c r="F81" s="242">
        <f t="shared" si="21"/>
        <v>26</v>
      </c>
      <c r="G81" s="223"/>
      <c r="H81" s="243"/>
      <c r="I81" s="225"/>
      <c r="J81" s="226"/>
      <c r="K81" s="225"/>
      <c r="L81" s="225"/>
      <c r="M81" s="266">
        <v>26</v>
      </c>
      <c r="N81" s="225">
        <v>26</v>
      </c>
      <c r="O81" s="225">
        <v>4</v>
      </c>
      <c r="P81" s="226"/>
      <c r="Q81" s="225"/>
      <c r="R81" s="230"/>
      <c r="S81" s="225"/>
      <c r="T81" s="225"/>
      <c r="U81" s="225"/>
      <c r="V81" s="226"/>
      <c r="W81" s="225"/>
      <c r="X81" s="225"/>
      <c r="Y81" s="231" t="s">
        <v>16</v>
      </c>
      <c r="Z81" s="267"/>
      <c r="AA81" s="233">
        <f aca="true" t="shared" si="22" ref="AA81:AA93">MAX(IF(I81&gt;0,1,0),IF(L81&gt;0,2,0),IF(O81&gt;0,3,0),IF(R81&gt;0,4,0),IF(U81&gt;0,5,0),IF(X81&gt;0,6,0))</f>
        <v>3</v>
      </c>
    </row>
    <row r="82" spans="1:27" s="3" customFormat="1" ht="18" customHeight="1" hidden="1">
      <c r="A82" s="217" t="s">
        <v>17</v>
      </c>
      <c r="B82" s="265" t="s">
        <v>43</v>
      </c>
      <c r="C82" s="219">
        <f t="shared" si="19"/>
        <v>26</v>
      </c>
      <c r="D82" s="220">
        <f t="shared" si="20"/>
        <v>2</v>
      </c>
      <c r="E82" s="221">
        <f t="shared" si="21"/>
        <v>26</v>
      </c>
      <c r="F82" s="242">
        <f t="shared" si="21"/>
        <v>0</v>
      </c>
      <c r="G82" s="223"/>
      <c r="H82" s="243"/>
      <c r="I82" s="225"/>
      <c r="J82" s="226"/>
      <c r="K82" s="225"/>
      <c r="L82" s="225"/>
      <c r="M82" s="266"/>
      <c r="N82" s="225"/>
      <c r="O82" s="225"/>
      <c r="P82" s="226"/>
      <c r="Q82" s="225"/>
      <c r="R82" s="230"/>
      <c r="S82" s="225"/>
      <c r="T82" s="225"/>
      <c r="U82" s="225"/>
      <c r="V82" s="226">
        <v>26</v>
      </c>
      <c r="W82" s="225"/>
      <c r="X82" s="225">
        <v>2</v>
      </c>
      <c r="Y82" s="236" t="s">
        <v>16</v>
      </c>
      <c r="Z82" s="244"/>
      <c r="AA82" s="238">
        <f t="shared" si="22"/>
        <v>6</v>
      </c>
    </row>
    <row r="83" spans="1:27" s="3" customFormat="1" ht="18" customHeight="1" hidden="1">
      <c r="A83" s="217" t="s">
        <v>18</v>
      </c>
      <c r="B83" s="265" t="s">
        <v>44</v>
      </c>
      <c r="C83" s="219">
        <f t="shared" si="19"/>
        <v>52</v>
      </c>
      <c r="D83" s="220">
        <f t="shared" si="20"/>
        <v>4</v>
      </c>
      <c r="E83" s="221">
        <f t="shared" si="21"/>
        <v>26</v>
      </c>
      <c r="F83" s="242">
        <f t="shared" si="21"/>
        <v>26</v>
      </c>
      <c r="G83" s="223"/>
      <c r="H83" s="243"/>
      <c r="I83" s="225"/>
      <c r="J83" s="226"/>
      <c r="K83" s="225"/>
      <c r="L83" s="225"/>
      <c r="M83" s="266"/>
      <c r="N83" s="225"/>
      <c r="O83" s="225"/>
      <c r="P83" s="226"/>
      <c r="Q83" s="225"/>
      <c r="R83" s="230"/>
      <c r="S83" s="225"/>
      <c r="T83" s="225"/>
      <c r="U83" s="225"/>
      <c r="V83" s="226">
        <v>26</v>
      </c>
      <c r="W83" s="225">
        <v>26</v>
      </c>
      <c r="X83" s="225">
        <v>4</v>
      </c>
      <c r="Y83" s="236" t="s">
        <v>16</v>
      </c>
      <c r="Z83" s="244"/>
      <c r="AA83" s="238">
        <f t="shared" si="22"/>
        <v>6</v>
      </c>
    </row>
    <row r="84" spans="1:27" s="3" customFormat="1" ht="18" customHeight="1" hidden="1">
      <c r="A84" s="217" t="s">
        <v>20</v>
      </c>
      <c r="B84" s="265" t="s">
        <v>45</v>
      </c>
      <c r="C84" s="219">
        <f t="shared" si="19"/>
        <v>52</v>
      </c>
      <c r="D84" s="220">
        <f t="shared" si="20"/>
        <v>4</v>
      </c>
      <c r="E84" s="221">
        <f t="shared" si="21"/>
        <v>26</v>
      </c>
      <c r="F84" s="242">
        <f t="shared" si="21"/>
        <v>26</v>
      </c>
      <c r="G84" s="223"/>
      <c r="H84" s="243"/>
      <c r="I84" s="225"/>
      <c r="J84" s="226"/>
      <c r="K84" s="225"/>
      <c r="L84" s="225"/>
      <c r="M84" s="266"/>
      <c r="N84" s="225"/>
      <c r="O84" s="225"/>
      <c r="P84" s="226">
        <v>26</v>
      </c>
      <c r="Q84" s="225">
        <v>26</v>
      </c>
      <c r="R84" s="230">
        <v>4</v>
      </c>
      <c r="S84" s="225"/>
      <c r="T84" s="225"/>
      <c r="U84" s="225"/>
      <c r="V84" s="226"/>
      <c r="W84" s="225"/>
      <c r="X84" s="225"/>
      <c r="Y84" s="236" t="s">
        <v>16</v>
      </c>
      <c r="Z84" s="244"/>
      <c r="AA84" s="238">
        <f t="shared" si="22"/>
        <v>4</v>
      </c>
    </row>
    <row r="85" spans="1:27" s="3" customFormat="1" ht="18" customHeight="1" hidden="1">
      <c r="A85" s="217" t="s">
        <v>21</v>
      </c>
      <c r="B85" s="265" t="s">
        <v>46</v>
      </c>
      <c r="C85" s="219">
        <f t="shared" si="19"/>
        <v>39</v>
      </c>
      <c r="D85" s="220">
        <f t="shared" si="20"/>
        <v>3</v>
      </c>
      <c r="E85" s="221">
        <f t="shared" si="21"/>
        <v>26</v>
      </c>
      <c r="F85" s="242">
        <f t="shared" si="21"/>
        <v>13</v>
      </c>
      <c r="G85" s="223"/>
      <c r="H85" s="243"/>
      <c r="I85" s="225"/>
      <c r="J85" s="226"/>
      <c r="K85" s="225"/>
      <c r="L85" s="225"/>
      <c r="M85" s="266"/>
      <c r="N85" s="225"/>
      <c r="O85" s="225"/>
      <c r="P85" s="226"/>
      <c r="Q85" s="225"/>
      <c r="R85" s="230"/>
      <c r="S85" s="225">
        <v>26</v>
      </c>
      <c r="T85" s="225">
        <v>13</v>
      </c>
      <c r="U85" s="225">
        <v>3</v>
      </c>
      <c r="V85" s="226"/>
      <c r="W85" s="225"/>
      <c r="X85" s="225"/>
      <c r="Y85" s="236" t="s">
        <v>16</v>
      </c>
      <c r="Z85" s="244"/>
      <c r="AA85" s="238">
        <f t="shared" si="22"/>
        <v>5</v>
      </c>
    </row>
    <row r="86" spans="1:27" s="3" customFormat="1" ht="15" customHeight="1" hidden="1" thickBot="1">
      <c r="A86" s="217" t="s">
        <v>22</v>
      </c>
      <c r="B86" s="265" t="s">
        <v>47</v>
      </c>
      <c r="C86" s="219">
        <f t="shared" si="19"/>
        <v>39</v>
      </c>
      <c r="D86" s="220">
        <f t="shared" si="20"/>
        <v>3</v>
      </c>
      <c r="E86" s="221">
        <f t="shared" si="21"/>
        <v>26</v>
      </c>
      <c r="F86" s="242">
        <f t="shared" si="21"/>
        <v>13</v>
      </c>
      <c r="G86" s="223"/>
      <c r="H86" s="243"/>
      <c r="I86" s="225"/>
      <c r="J86" s="226"/>
      <c r="K86" s="225"/>
      <c r="L86" s="225"/>
      <c r="M86" s="266"/>
      <c r="N86" s="225"/>
      <c r="O86" s="225"/>
      <c r="P86" s="226"/>
      <c r="Q86" s="225"/>
      <c r="R86" s="230"/>
      <c r="S86" s="225"/>
      <c r="T86" s="225"/>
      <c r="U86" s="225"/>
      <c r="V86" s="226">
        <v>26</v>
      </c>
      <c r="W86" s="225">
        <v>13</v>
      </c>
      <c r="X86" s="225">
        <v>3</v>
      </c>
      <c r="Y86" s="236" t="s">
        <v>16</v>
      </c>
      <c r="Z86" s="244"/>
      <c r="AA86" s="238">
        <f t="shared" si="22"/>
        <v>6</v>
      </c>
    </row>
    <row r="87" spans="1:27" s="3" customFormat="1" ht="19.5" customHeight="1">
      <c r="A87" s="217" t="s">
        <v>15</v>
      </c>
      <c r="B87" s="268" t="s">
        <v>60</v>
      </c>
      <c r="C87" s="219">
        <f aca="true" t="shared" si="23" ref="C87:C93">SUM(E87,F87)</f>
        <v>39</v>
      </c>
      <c r="D87" s="220">
        <f aca="true" t="shared" si="24" ref="D87:D93">SUM(K87,O87,S87,W87)</f>
        <v>3</v>
      </c>
      <c r="E87" s="221">
        <f aca="true" t="shared" si="25" ref="E87:F93">SUM(H87,L87,P87,T87)</f>
        <v>26</v>
      </c>
      <c r="F87" s="242">
        <f t="shared" si="25"/>
        <v>13</v>
      </c>
      <c r="G87" s="223"/>
      <c r="H87" s="243"/>
      <c r="I87" s="225"/>
      <c r="J87" s="226"/>
      <c r="K87" s="227"/>
      <c r="L87" s="210">
        <v>26</v>
      </c>
      <c r="M87" s="228">
        <v>13</v>
      </c>
      <c r="N87" s="225"/>
      <c r="O87" s="229">
        <v>3</v>
      </c>
      <c r="P87" s="225"/>
      <c r="Q87" s="225"/>
      <c r="R87" s="230"/>
      <c r="S87" s="227"/>
      <c r="T87" s="225"/>
      <c r="U87" s="225"/>
      <c r="V87" s="226"/>
      <c r="W87" s="229"/>
      <c r="X87" s="236" t="s">
        <v>16</v>
      </c>
      <c r="Y87" s="236" t="s">
        <v>19</v>
      </c>
      <c r="Z87" s="232">
        <v>2</v>
      </c>
      <c r="AA87" s="238">
        <f t="shared" si="22"/>
        <v>6</v>
      </c>
    </row>
    <row r="88" spans="1:27" s="3" customFormat="1" ht="19.5" customHeight="1">
      <c r="A88" s="217" t="s">
        <v>17</v>
      </c>
      <c r="B88" s="234" t="s">
        <v>66</v>
      </c>
      <c r="C88" s="219">
        <f t="shared" si="23"/>
        <v>39</v>
      </c>
      <c r="D88" s="220">
        <f t="shared" si="24"/>
        <v>3</v>
      </c>
      <c r="E88" s="221">
        <f t="shared" si="25"/>
        <v>26</v>
      </c>
      <c r="F88" s="242">
        <f t="shared" si="25"/>
        <v>13</v>
      </c>
      <c r="G88" s="223"/>
      <c r="H88" s="243"/>
      <c r="I88" s="225"/>
      <c r="J88" s="226"/>
      <c r="K88" s="235"/>
      <c r="L88" s="225"/>
      <c r="M88" s="225"/>
      <c r="N88" s="225"/>
      <c r="O88" s="230"/>
      <c r="P88" s="225">
        <v>26</v>
      </c>
      <c r="Q88" s="225">
        <v>13</v>
      </c>
      <c r="R88" s="230"/>
      <c r="S88" s="235">
        <v>3</v>
      </c>
      <c r="T88" s="225"/>
      <c r="U88" s="225"/>
      <c r="V88" s="226"/>
      <c r="W88" s="230"/>
      <c r="X88" s="236" t="s">
        <v>16</v>
      </c>
      <c r="Y88" s="236" t="s">
        <v>19</v>
      </c>
      <c r="Z88" s="237">
        <v>3</v>
      </c>
      <c r="AA88" s="238"/>
    </row>
    <row r="89" spans="1:27" s="3" customFormat="1" ht="18">
      <c r="A89" s="217" t="s">
        <v>18</v>
      </c>
      <c r="B89" s="269" t="s">
        <v>50</v>
      </c>
      <c r="C89" s="219">
        <f t="shared" si="23"/>
        <v>52</v>
      </c>
      <c r="D89" s="220">
        <f t="shared" si="24"/>
        <v>4</v>
      </c>
      <c r="E89" s="221">
        <f t="shared" si="25"/>
        <v>26</v>
      </c>
      <c r="F89" s="242">
        <f t="shared" si="25"/>
        <v>26</v>
      </c>
      <c r="G89" s="223"/>
      <c r="H89" s="243"/>
      <c r="I89" s="225"/>
      <c r="J89" s="226"/>
      <c r="K89" s="235"/>
      <c r="L89" s="225">
        <v>26</v>
      </c>
      <c r="M89" s="225">
        <v>26</v>
      </c>
      <c r="N89" s="225"/>
      <c r="O89" s="230">
        <v>4</v>
      </c>
      <c r="P89" s="225"/>
      <c r="Q89" s="225"/>
      <c r="R89" s="230"/>
      <c r="S89" s="240"/>
      <c r="T89" s="241"/>
      <c r="U89" s="241"/>
      <c r="V89" s="226"/>
      <c r="W89" s="230"/>
      <c r="X89" s="236" t="s">
        <v>16</v>
      </c>
      <c r="Y89" s="236" t="s">
        <v>19</v>
      </c>
      <c r="Z89" s="237">
        <v>2</v>
      </c>
      <c r="AA89" s="238"/>
    </row>
    <row r="90" spans="1:27" s="3" customFormat="1" ht="19.5" customHeight="1">
      <c r="A90" s="217" t="s">
        <v>20</v>
      </c>
      <c r="B90" s="268" t="s">
        <v>61</v>
      </c>
      <c r="C90" s="270">
        <f t="shared" si="23"/>
        <v>26</v>
      </c>
      <c r="D90" s="220">
        <f t="shared" si="24"/>
        <v>2</v>
      </c>
      <c r="E90" s="221">
        <f t="shared" si="25"/>
        <v>26</v>
      </c>
      <c r="F90" s="242">
        <f t="shared" si="25"/>
        <v>0</v>
      </c>
      <c r="G90" s="223"/>
      <c r="H90" s="243">
        <v>26</v>
      </c>
      <c r="I90" s="225"/>
      <c r="J90" s="226"/>
      <c r="K90" s="235">
        <v>2</v>
      </c>
      <c r="L90" s="225"/>
      <c r="M90" s="225"/>
      <c r="N90" s="225"/>
      <c r="O90" s="230"/>
      <c r="P90" s="225"/>
      <c r="Q90" s="225"/>
      <c r="R90" s="230"/>
      <c r="S90" s="235"/>
      <c r="T90" s="225"/>
      <c r="U90" s="225"/>
      <c r="V90" s="226"/>
      <c r="W90" s="230"/>
      <c r="X90" s="225" t="s">
        <v>16</v>
      </c>
      <c r="Y90" s="236"/>
      <c r="Z90" s="244">
        <v>1</v>
      </c>
      <c r="AA90" s="238"/>
    </row>
    <row r="91" spans="1:27" s="3" customFormat="1" ht="19.5" customHeight="1">
      <c r="A91" s="217" t="s">
        <v>21</v>
      </c>
      <c r="B91" s="271" t="s">
        <v>52</v>
      </c>
      <c r="C91" s="270">
        <f t="shared" si="23"/>
        <v>26</v>
      </c>
      <c r="D91" s="220">
        <f t="shared" si="24"/>
        <v>2</v>
      </c>
      <c r="E91" s="221">
        <f t="shared" si="25"/>
        <v>0</v>
      </c>
      <c r="F91" s="242">
        <f t="shared" si="25"/>
        <v>26</v>
      </c>
      <c r="G91" s="223"/>
      <c r="H91" s="243"/>
      <c r="I91" s="225"/>
      <c r="J91" s="226"/>
      <c r="K91" s="235"/>
      <c r="L91" s="225"/>
      <c r="M91" s="225"/>
      <c r="N91" s="225"/>
      <c r="O91" s="230"/>
      <c r="P91" s="225"/>
      <c r="Q91" s="225">
        <v>26</v>
      </c>
      <c r="R91" s="230"/>
      <c r="S91" s="235">
        <v>2</v>
      </c>
      <c r="T91" s="225"/>
      <c r="U91" s="225"/>
      <c r="V91" s="226"/>
      <c r="W91" s="230"/>
      <c r="X91" s="225" t="s">
        <v>16</v>
      </c>
      <c r="Y91" s="236"/>
      <c r="Z91" s="244">
        <v>3</v>
      </c>
      <c r="AA91" s="238"/>
    </row>
    <row r="92" spans="1:27" s="3" customFormat="1" ht="19.5" customHeight="1">
      <c r="A92" s="217" t="s">
        <v>22</v>
      </c>
      <c r="B92" s="271" t="s">
        <v>51</v>
      </c>
      <c r="C92" s="270">
        <f t="shared" si="23"/>
        <v>26</v>
      </c>
      <c r="D92" s="220">
        <f t="shared" si="24"/>
        <v>2</v>
      </c>
      <c r="E92" s="221">
        <f t="shared" si="25"/>
        <v>13</v>
      </c>
      <c r="F92" s="242">
        <f t="shared" si="25"/>
        <v>13</v>
      </c>
      <c r="G92" s="223"/>
      <c r="H92" s="243"/>
      <c r="I92" s="225"/>
      <c r="J92" s="226"/>
      <c r="K92" s="235"/>
      <c r="L92" s="225"/>
      <c r="M92" s="225"/>
      <c r="N92" s="225"/>
      <c r="O92" s="230"/>
      <c r="P92" s="225"/>
      <c r="Q92" s="225"/>
      <c r="R92" s="230"/>
      <c r="S92" s="235"/>
      <c r="T92" s="225">
        <v>13</v>
      </c>
      <c r="U92" s="225">
        <v>13</v>
      </c>
      <c r="V92" s="226"/>
      <c r="W92" s="230">
        <v>2</v>
      </c>
      <c r="X92" s="225" t="s">
        <v>16</v>
      </c>
      <c r="Y92" s="236"/>
      <c r="Z92" s="244">
        <v>4</v>
      </c>
      <c r="AA92" s="238"/>
    </row>
    <row r="93" spans="1:27" s="3" customFormat="1" ht="19.5" customHeight="1" thickBot="1">
      <c r="A93" s="217" t="s">
        <v>23</v>
      </c>
      <c r="B93" s="268" t="s">
        <v>54</v>
      </c>
      <c r="C93" s="270">
        <f t="shared" si="23"/>
        <v>26</v>
      </c>
      <c r="D93" s="220">
        <f t="shared" si="24"/>
        <v>2</v>
      </c>
      <c r="E93" s="221">
        <f t="shared" si="25"/>
        <v>26</v>
      </c>
      <c r="F93" s="242">
        <f t="shared" si="25"/>
        <v>0</v>
      </c>
      <c r="G93" s="223"/>
      <c r="H93" s="243"/>
      <c r="I93" s="225"/>
      <c r="J93" s="226"/>
      <c r="K93" s="248"/>
      <c r="L93" s="249"/>
      <c r="M93" s="249"/>
      <c r="N93" s="249"/>
      <c r="O93" s="250"/>
      <c r="P93" s="225"/>
      <c r="Q93" s="225"/>
      <c r="R93" s="230"/>
      <c r="S93" s="235"/>
      <c r="T93" s="225">
        <v>26</v>
      </c>
      <c r="U93" s="225"/>
      <c r="V93" s="226"/>
      <c r="W93" s="230">
        <v>2</v>
      </c>
      <c r="X93" s="225" t="s">
        <v>16</v>
      </c>
      <c r="Y93" s="236"/>
      <c r="Z93" s="244">
        <v>4</v>
      </c>
      <c r="AA93" s="272">
        <f t="shared" si="22"/>
        <v>6</v>
      </c>
    </row>
    <row r="94" spans="1:27" s="3" customFormat="1" ht="19.5" customHeight="1" thickBot="1">
      <c r="A94" s="252"/>
      <c r="B94" s="273"/>
      <c r="C94" s="252">
        <f>SUM(C87,C88,C89,C90,C91,C92,C93)</f>
        <v>234</v>
      </c>
      <c r="D94" s="255">
        <f>SUM(D87,D88,D89,D90,D91,D92,D93)</f>
        <v>18</v>
      </c>
      <c r="E94" s="274">
        <f>SUM(E87,E88,E89,E90,E91,E92,E93)</f>
        <v>143</v>
      </c>
      <c r="F94" s="275">
        <f>SUM(F87,F88,F89,F90,F91,F92,F93)</f>
        <v>91</v>
      </c>
      <c r="G94" s="252"/>
      <c r="H94" s="258">
        <f>SUM(H87:H93)</f>
        <v>26</v>
      </c>
      <c r="I94" s="258">
        <f aca="true" t="shared" si="26" ref="I94:W94">SUM(I87:I93)</f>
        <v>0</v>
      </c>
      <c r="J94" s="258">
        <f t="shared" si="26"/>
        <v>0</v>
      </c>
      <c r="K94" s="258">
        <f t="shared" si="26"/>
        <v>2</v>
      </c>
      <c r="L94" s="260">
        <f t="shared" si="26"/>
        <v>52</v>
      </c>
      <c r="M94" s="258">
        <f t="shared" si="26"/>
        <v>39</v>
      </c>
      <c r="N94" s="258">
        <f t="shared" si="26"/>
        <v>0</v>
      </c>
      <c r="O94" s="276">
        <f t="shared" si="26"/>
        <v>7</v>
      </c>
      <c r="P94" s="258">
        <f t="shared" si="26"/>
        <v>26</v>
      </c>
      <c r="Q94" s="258">
        <f t="shared" si="26"/>
        <v>39</v>
      </c>
      <c r="R94" s="258">
        <f t="shared" si="26"/>
        <v>0</v>
      </c>
      <c r="S94" s="258">
        <f t="shared" si="26"/>
        <v>5</v>
      </c>
      <c r="T94" s="260">
        <f t="shared" si="26"/>
        <v>39</v>
      </c>
      <c r="U94" s="258">
        <f t="shared" si="26"/>
        <v>13</v>
      </c>
      <c r="V94" s="258">
        <f t="shared" si="26"/>
        <v>0</v>
      </c>
      <c r="W94" s="258">
        <f t="shared" si="26"/>
        <v>4</v>
      </c>
      <c r="X94" s="262"/>
      <c r="Y94" s="262"/>
      <c r="Z94" s="263"/>
      <c r="AA94" s="264"/>
    </row>
    <row r="95" spans="1:27" s="3" customFormat="1" ht="19.5" customHeight="1">
      <c r="A95" s="566" t="s">
        <v>93</v>
      </c>
      <c r="B95" s="567"/>
      <c r="C95" s="568"/>
      <c r="D95" s="568"/>
      <c r="E95" s="568"/>
      <c r="F95" s="568"/>
      <c r="G95" s="568"/>
      <c r="H95" s="568"/>
      <c r="I95" s="568"/>
      <c r="J95" s="568"/>
      <c r="K95" s="568"/>
      <c r="L95" s="568"/>
      <c r="M95" s="568"/>
      <c r="N95" s="568"/>
      <c r="O95" s="568"/>
      <c r="P95" s="568"/>
      <c r="Q95" s="568"/>
      <c r="R95" s="568"/>
      <c r="S95" s="568"/>
      <c r="T95" s="568"/>
      <c r="U95" s="568"/>
      <c r="V95" s="568"/>
      <c r="W95" s="568"/>
      <c r="X95" s="568"/>
      <c r="Y95" s="567"/>
      <c r="Z95" s="568"/>
      <c r="AA95" s="569"/>
    </row>
    <row r="96" spans="1:27" s="3" customFormat="1" ht="37.5" customHeight="1">
      <c r="A96" s="277" t="s">
        <v>15</v>
      </c>
      <c r="B96" s="278" t="s">
        <v>72</v>
      </c>
      <c r="C96" s="219">
        <f>SUM(E96,F96)</f>
        <v>39</v>
      </c>
      <c r="D96" s="220">
        <f aca="true" t="shared" si="27" ref="D96:D101">SUM(K96,O96,S96,W96)</f>
        <v>3</v>
      </c>
      <c r="E96" s="221">
        <f aca="true" t="shared" si="28" ref="E96:F101">SUM(H96,L96,P96,T96)</f>
        <v>26</v>
      </c>
      <c r="F96" s="242">
        <f t="shared" si="28"/>
        <v>13</v>
      </c>
      <c r="G96" s="223"/>
      <c r="H96" s="243"/>
      <c r="I96" s="225"/>
      <c r="J96" s="226"/>
      <c r="K96" s="227"/>
      <c r="L96" s="210">
        <v>26</v>
      </c>
      <c r="M96" s="228">
        <v>13</v>
      </c>
      <c r="N96" s="225"/>
      <c r="O96" s="229">
        <v>3</v>
      </c>
      <c r="P96" s="225"/>
      <c r="Q96" s="225"/>
      <c r="R96" s="230"/>
      <c r="S96" s="227"/>
      <c r="T96" s="225"/>
      <c r="U96" s="225"/>
      <c r="V96" s="226"/>
      <c r="W96" s="229"/>
      <c r="X96" s="236" t="s">
        <v>16</v>
      </c>
      <c r="Y96" s="236" t="s">
        <v>19</v>
      </c>
      <c r="Z96" s="232">
        <v>2</v>
      </c>
      <c r="AA96" s="238">
        <f aca="true" t="shared" si="29" ref="AA96:AA102">MAX(IF(I96&gt;0,1,0),IF(L96&gt;0,2,0),IF(O96&gt;0,3,0),IF(R96&gt;0,4,0),IF(U96&gt;0,5,0),IF(X96&gt;0,6,0))</f>
        <v>6</v>
      </c>
    </row>
    <row r="97" spans="1:27" s="3" customFormat="1" ht="19.5" customHeight="1">
      <c r="A97" s="277" t="s">
        <v>17</v>
      </c>
      <c r="B97" s="278" t="s">
        <v>71</v>
      </c>
      <c r="C97" s="219">
        <f aca="true" t="shared" si="30" ref="C97:C102">SUM(E97,F97)</f>
        <v>39</v>
      </c>
      <c r="D97" s="220">
        <f t="shared" si="27"/>
        <v>3</v>
      </c>
      <c r="E97" s="221">
        <f t="shared" si="28"/>
        <v>26</v>
      </c>
      <c r="F97" s="242">
        <f t="shared" si="28"/>
        <v>13</v>
      </c>
      <c r="G97" s="223"/>
      <c r="H97" s="243"/>
      <c r="I97" s="225"/>
      <c r="J97" s="226"/>
      <c r="K97" s="235"/>
      <c r="L97" s="225"/>
      <c r="M97" s="225"/>
      <c r="N97" s="225"/>
      <c r="O97" s="230"/>
      <c r="P97" s="225">
        <v>26</v>
      </c>
      <c r="Q97" s="225">
        <v>13</v>
      </c>
      <c r="R97" s="230"/>
      <c r="S97" s="235">
        <v>3</v>
      </c>
      <c r="T97" s="225"/>
      <c r="U97" s="225"/>
      <c r="V97" s="226"/>
      <c r="W97" s="230"/>
      <c r="X97" s="236" t="s">
        <v>16</v>
      </c>
      <c r="Y97" s="236" t="s">
        <v>19</v>
      </c>
      <c r="Z97" s="237">
        <v>3</v>
      </c>
      <c r="AA97" s="238">
        <f t="shared" si="29"/>
        <v>6</v>
      </c>
    </row>
    <row r="98" spans="1:27" s="3" customFormat="1" ht="18">
      <c r="A98" s="277" t="s">
        <v>18</v>
      </c>
      <c r="B98" s="278" t="s">
        <v>94</v>
      </c>
      <c r="C98" s="219">
        <f t="shared" si="30"/>
        <v>52</v>
      </c>
      <c r="D98" s="220">
        <f t="shared" si="27"/>
        <v>4</v>
      </c>
      <c r="E98" s="221">
        <f t="shared" si="28"/>
        <v>26</v>
      </c>
      <c r="F98" s="242">
        <f t="shared" si="28"/>
        <v>26</v>
      </c>
      <c r="G98" s="223"/>
      <c r="H98" s="243"/>
      <c r="I98" s="225"/>
      <c r="J98" s="226"/>
      <c r="K98" s="235"/>
      <c r="L98" s="225">
        <v>26</v>
      </c>
      <c r="M98" s="225">
        <v>26</v>
      </c>
      <c r="N98" s="225"/>
      <c r="O98" s="230">
        <v>4</v>
      </c>
      <c r="P98" s="225"/>
      <c r="Q98" s="225"/>
      <c r="R98" s="230"/>
      <c r="S98" s="240"/>
      <c r="T98" s="241"/>
      <c r="U98" s="241"/>
      <c r="V98" s="226"/>
      <c r="W98" s="230"/>
      <c r="X98" s="236" t="s">
        <v>16</v>
      </c>
      <c r="Y98" s="236" t="s">
        <v>19</v>
      </c>
      <c r="Z98" s="237">
        <v>2</v>
      </c>
      <c r="AA98" s="238">
        <f t="shared" si="29"/>
        <v>6</v>
      </c>
    </row>
    <row r="99" spans="1:27" s="3" customFormat="1" ht="19.5" customHeight="1">
      <c r="A99" s="277" t="s">
        <v>20</v>
      </c>
      <c r="B99" s="278" t="s">
        <v>95</v>
      </c>
      <c r="C99" s="219">
        <f t="shared" si="30"/>
        <v>26</v>
      </c>
      <c r="D99" s="220">
        <f t="shared" si="27"/>
        <v>2</v>
      </c>
      <c r="E99" s="221">
        <f t="shared" si="28"/>
        <v>26</v>
      </c>
      <c r="F99" s="242">
        <f t="shared" si="28"/>
        <v>0</v>
      </c>
      <c r="G99" s="223"/>
      <c r="H99" s="243">
        <v>26</v>
      </c>
      <c r="I99" s="225"/>
      <c r="J99" s="226"/>
      <c r="K99" s="235">
        <v>2</v>
      </c>
      <c r="L99" s="225"/>
      <c r="M99" s="225"/>
      <c r="N99" s="225"/>
      <c r="O99" s="230"/>
      <c r="P99" s="225"/>
      <c r="Q99" s="225"/>
      <c r="R99" s="230"/>
      <c r="S99" s="235"/>
      <c r="T99" s="225"/>
      <c r="U99" s="225"/>
      <c r="V99" s="226"/>
      <c r="W99" s="230"/>
      <c r="X99" s="225" t="s">
        <v>16</v>
      </c>
      <c r="Y99" s="236"/>
      <c r="Z99" s="244">
        <v>1</v>
      </c>
      <c r="AA99" s="238">
        <f t="shared" si="29"/>
        <v>6</v>
      </c>
    </row>
    <row r="100" spans="1:27" ht="19.5" customHeight="1">
      <c r="A100" s="277" t="s">
        <v>21</v>
      </c>
      <c r="B100" s="278" t="s">
        <v>100</v>
      </c>
      <c r="C100" s="219">
        <f t="shared" si="30"/>
        <v>26</v>
      </c>
      <c r="D100" s="220">
        <f t="shared" si="27"/>
        <v>2</v>
      </c>
      <c r="E100" s="221">
        <f t="shared" si="28"/>
        <v>0</v>
      </c>
      <c r="F100" s="242">
        <f t="shared" si="28"/>
        <v>26</v>
      </c>
      <c r="G100" s="223"/>
      <c r="H100" s="243"/>
      <c r="I100" s="225"/>
      <c r="J100" s="226"/>
      <c r="K100" s="235"/>
      <c r="L100" s="225"/>
      <c r="M100" s="225"/>
      <c r="N100" s="225"/>
      <c r="O100" s="230"/>
      <c r="P100" s="225"/>
      <c r="Q100" s="225">
        <v>26</v>
      </c>
      <c r="R100" s="230"/>
      <c r="S100" s="235">
        <v>2</v>
      </c>
      <c r="T100" s="225"/>
      <c r="U100" s="225"/>
      <c r="V100" s="226"/>
      <c r="W100" s="230"/>
      <c r="X100" s="225" t="s">
        <v>16</v>
      </c>
      <c r="Y100" s="236"/>
      <c r="Z100" s="244">
        <v>3</v>
      </c>
      <c r="AA100" s="238">
        <f t="shared" si="29"/>
        <v>6</v>
      </c>
    </row>
    <row r="101" spans="1:27" ht="31.5" customHeight="1">
      <c r="A101" s="277" t="s">
        <v>22</v>
      </c>
      <c r="B101" s="278" t="s">
        <v>101</v>
      </c>
      <c r="C101" s="219">
        <f t="shared" si="30"/>
        <v>26</v>
      </c>
      <c r="D101" s="220">
        <f t="shared" si="27"/>
        <v>2</v>
      </c>
      <c r="E101" s="221">
        <f t="shared" si="28"/>
        <v>13</v>
      </c>
      <c r="F101" s="242">
        <f t="shared" si="28"/>
        <v>13</v>
      </c>
      <c r="G101" s="223"/>
      <c r="H101" s="243"/>
      <c r="I101" s="225"/>
      <c r="J101" s="226"/>
      <c r="K101" s="235"/>
      <c r="L101" s="225"/>
      <c r="M101" s="225"/>
      <c r="N101" s="225"/>
      <c r="O101" s="230"/>
      <c r="P101" s="225"/>
      <c r="Q101" s="225"/>
      <c r="R101" s="230"/>
      <c r="S101" s="235"/>
      <c r="T101" s="225">
        <v>13</v>
      </c>
      <c r="U101" s="225">
        <v>13</v>
      </c>
      <c r="V101" s="226"/>
      <c r="W101" s="230">
        <v>2</v>
      </c>
      <c r="X101" s="225" t="s">
        <v>16</v>
      </c>
      <c r="Y101" s="236"/>
      <c r="Z101" s="244">
        <v>4</v>
      </c>
      <c r="AA101" s="238">
        <f t="shared" si="29"/>
        <v>6</v>
      </c>
    </row>
    <row r="102" spans="1:27" ht="28.5" customHeight="1" thickBot="1">
      <c r="A102" s="277" t="s">
        <v>23</v>
      </c>
      <c r="B102" s="279" t="s">
        <v>96</v>
      </c>
      <c r="C102" s="219">
        <f t="shared" si="30"/>
        <v>26</v>
      </c>
      <c r="D102" s="220">
        <f>SUM(K102,O102,S102,W102)</f>
        <v>2</v>
      </c>
      <c r="E102" s="221">
        <f>SUM(H102,L102,P102,T102)</f>
        <v>26</v>
      </c>
      <c r="F102" s="242">
        <f>SUM(I102,M102,Q102,U102)</f>
        <v>0</v>
      </c>
      <c r="G102" s="223"/>
      <c r="H102" s="243"/>
      <c r="I102" s="225"/>
      <c r="J102" s="226"/>
      <c r="K102" s="248"/>
      <c r="L102" s="249"/>
      <c r="M102" s="249"/>
      <c r="N102" s="249"/>
      <c r="O102" s="250"/>
      <c r="P102" s="225"/>
      <c r="Q102" s="225"/>
      <c r="R102" s="230"/>
      <c r="S102" s="235"/>
      <c r="T102" s="225">
        <v>26</v>
      </c>
      <c r="U102" s="225"/>
      <c r="V102" s="226"/>
      <c r="W102" s="230">
        <v>2</v>
      </c>
      <c r="X102" s="225" t="s">
        <v>16</v>
      </c>
      <c r="Y102" s="236"/>
      <c r="Z102" s="244">
        <v>4</v>
      </c>
      <c r="AA102" s="238">
        <f t="shared" si="29"/>
        <v>6</v>
      </c>
    </row>
    <row r="103" spans="1:27" ht="19.5" customHeight="1" thickBot="1">
      <c r="A103" s="252"/>
      <c r="B103" s="253"/>
      <c r="C103" s="252">
        <f>SUM(C96,C97,C98,C99,C100,C101,C102)</f>
        <v>234</v>
      </c>
      <c r="D103" s="255">
        <f>SUM(D96,D97,D98,D99,D100,D101,D102)</f>
        <v>18</v>
      </c>
      <c r="E103" s="274">
        <f>SUM(E96,E97,E98,E99,E100,E101,E102)</f>
        <v>143</v>
      </c>
      <c r="F103" s="275">
        <f>SUM(F96,F97,F98,F99,F100,F101,F102)</f>
        <v>91</v>
      </c>
      <c r="G103" s="252"/>
      <c r="H103" s="258">
        <f>SUM(H96:H102)</f>
        <v>26</v>
      </c>
      <c r="I103" s="258">
        <f aca="true" t="shared" si="31" ref="I103:W103">SUM(I96:I102)</f>
        <v>0</v>
      </c>
      <c r="J103" s="258">
        <f t="shared" si="31"/>
        <v>0</v>
      </c>
      <c r="K103" s="258">
        <f t="shared" si="31"/>
        <v>2</v>
      </c>
      <c r="L103" s="260">
        <f t="shared" si="31"/>
        <v>52</v>
      </c>
      <c r="M103" s="258">
        <f t="shared" si="31"/>
        <v>39</v>
      </c>
      <c r="N103" s="258">
        <f t="shared" si="31"/>
        <v>0</v>
      </c>
      <c r="O103" s="276">
        <f t="shared" si="31"/>
        <v>7</v>
      </c>
      <c r="P103" s="258">
        <f t="shared" si="31"/>
        <v>26</v>
      </c>
      <c r="Q103" s="258">
        <f t="shared" si="31"/>
        <v>39</v>
      </c>
      <c r="R103" s="258">
        <f t="shared" si="31"/>
        <v>0</v>
      </c>
      <c r="S103" s="258">
        <f t="shared" si="31"/>
        <v>5</v>
      </c>
      <c r="T103" s="260">
        <f t="shared" si="31"/>
        <v>39</v>
      </c>
      <c r="U103" s="258">
        <f t="shared" si="31"/>
        <v>13</v>
      </c>
      <c r="V103" s="258">
        <f t="shared" si="31"/>
        <v>0</v>
      </c>
      <c r="W103" s="259">
        <f t="shared" si="31"/>
        <v>4</v>
      </c>
      <c r="X103" s="280"/>
      <c r="Y103" s="262"/>
      <c r="Z103" s="263"/>
      <c r="AA103" s="264"/>
    </row>
    <row r="104" spans="1:27" ht="14.25" customHeight="1" thickBot="1">
      <c r="A104" s="359" t="s">
        <v>104</v>
      </c>
      <c r="B104" s="360"/>
      <c r="C104" s="360"/>
      <c r="D104" s="360"/>
      <c r="E104" s="360"/>
      <c r="F104" s="360"/>
      <c r="G104" s="360"/>
      <c r="H104" s="360"/>
      <c r="I104" s="360"/>
      <c r="J104" s="360"/>
      <c r="K104" s="360"/>
      <c r="L104" s="360"/>
      <c r="M104" s="360"/>
      <c r="N104" s="360"/>
      <c r="O104" s="360"/>
      <c r="P104" s="360"/>
      <c r="Q104" s="360"/>
      <c r="R104" s="360"/>
      <c r="S104" s="360"/>
      <c r="T104" s="360"/>
      <c r="U104" s="360"/>
      <c r="V104" s="360"/>
      <c r="W104" s="360"/>
      <c r="X104" s="360"/>
      <c r="Y104" s="360"/>
      <c r="Z104" s="361"/>
      <c r="AA104" s="206"/>
    </row>
  </sheetData>
  <sheetProtection selectLockedCells="1"/>
  <mergeCells count="129">
    <mergeCell ref="H2:AA2"/>
    <mergeCell ref="H3:AA3"/>
    <mergeCell ref="A6:Z6"/>
    <mergeCell ref="H69:H70"/>
    <mergeCell ref="Q69:R70"/>
    <mergeCell ref="A62:Z62"/>
    <mergeCell ref="C59:G59"/>
    <mergeCell ref="A59:B59"/>
    <mergeCell ref="I69:J70"/>
    <mergeCell ref="H67:O67"/>
    <mergeCell ref="A80:AA80"/>
    <mergeCell ref="A95:AA95"/>
    <mergeCell ref="F69:G70"/>
    <mergeCell ref="P69:P70"/>
    <mergeCell ref="L69:L70"/>
    <mergeCell ref="M69:N70"/>
    <mergeCell ref="K69:K70"/>
    <mergeCell ref="A71:AA71"/>
    <mergeCell ref="E69:E70"/>
    <mergeCell ref="C69:D69"/>
    <mergeCell ref="P67:W67"/>
    <mergeCell ref="A61:Z61"/>
    <mergeCell ref="A66:Z66"/>
    <mergeCell ref="A60:B60"/>
    <mergeCell ref="T59:W59"/>
    <mergeCell ref="C67:G68"/>
    <mergeCell ref="X59:Y59"/>
    <mergeCell ref="H68:K68"/>
    <mergeCell ref="P59:S59"/>
    <mergeCell ref="X54:Y58"/>
    <mergeCell ref="X67:X70"/>
    <mergeCell ref="T60:W60"/>
    <mergeCell ref="A63:Z63"/>
    <mergeCell ref="X60:Z60"/>
    <mergeCell ref="C60:F60"/>
    <mergeCell ref="B67:B70"/>
    <mergeCell ref="W54:W58"/>
    <mergeCell ref="H59:K59"/>
    <mergeCell ref="S69:S70"/>
    <mergeCell ref="A67:A70"/>
    <mergeCell ref="C50:D52"/>
    <mergeCell ref="P50:W50"/>
    <mergeCell ref="F52:G53"/>
    <mergeCell ref="F54:G58"/>
    <mergeCell ref="L52:L53"/>
    <mergeCell ref="O69:O70"/>
    <mergeCell ref="W69:W70"/>
    <mergeCell ref="T69:T70"/>
    <mergeCell ref="L59:O59"/>
    <mergeCell ref="T51:W51"/>
    <mergeCell ref="X50:Z51"/>
    <mergeCell ref="Z54:Z58"/>
    <mergeCell ref="C9:G10"/>
    <mergeCell ref="Z52:Z53"/>
    <mergeCell ref="U69:V70"/>
    <mergeCell ref="Y67:Z70"/>
    <mergeCell ref="L68:O68"/>
    <mergeCell ref="P68:S68"/>
    <mergeCell ref="T68:W68"/>
    <mergeCell ref="B9:B12"/>
    <mergeCell ref="E11:E12"/>
    <mergeCell ref="T52:T53"/>
    <mergeCell ref="E52:E53"/>
    <mergeCell ref="L51:O51"/>
    <mergeCell ref="A23:Z23"/>
    <mergeCell ref="A34:Z34"/>
    <mergeCell ref="A38:Z38"/>
    <mergeCell ref="H52:H53"/>
    <mergeCell ref="Q52:R53"/>
    <mergeCell ref="A58:B58"/>
    <mergeCell ref="A57:B57"/>
    <mergeCell ref="A37:Z37"/>
    <mergeCell ref="X9:X12"/>
    <mergeCell ref="H10:K10"/>
    <mergeCell ref="H9:O9"/>
    <mergeCell ref="Y9:Z12"/>
    <mergeCell ref="A14:Z14"/>
    <mergeCell ref="W11:W12"/>
    <mergeCell ref="A9:A12"/>
    <mergeCell ref="M11:N12"/>
    <mergeCell ref="O52:O53"/>
    <mergeCell ref="A54:B54"/>
    <mergeCell ref="P51:S51"/>
    <mergeCell ref="H50:O50"/>
    <mergeCell ref="P52:P53"/>
    <mergeCell ref="M52:N53"/>
    <mergeCell ref="S54:S58"/>
    <mergeCell ref="K54:K58"/>
    <mergeCell ref="A56:B56"/>
    <mergeCell ref="A7:Z7"/>
    <mergeCell ref="A8:Z8"/>
    <mergeCell ref="I11:J12"/>
    <mergeCell ref="C11:D11"/>
    <mergeCell ref="T11:T12"/>
    <mergeCell ref="L10:O10"/>
    <mergeCell ref="K11:K12"/>
    <mergeCell ref="L11:L12"/>
    <mergeCell ref="H11:H12"/>
    <mergeCell ref="F11:G12"/>
    <mergeCell ref="A104:Z104"/>
    <mergeCell ref="P11:P12"/>
    <mergeCell ref="A55:B55"/>
    <mergeCell ref="A44:Z44"/>
    <mergeCell ref="A49:Z49"/>
    <mergeCell ref="E54:E58"/>
    <mergeCell ref="X52:Y53"/>
    <mergeCell ref="U11:V12"/>
    <mergeCell ref="W52:W53"/>
    <mergeCell ref="U52:V53"/>
    <mergeCell ref="H60:K60"/>
    <mergeCell ref="L60:O60"/>
    <mergeCell ref="P60:S60"/>
    <mergeCell ref="A50:B53"/>
    <mergeCell ref="O54:O58"/>
    <mergeCell ref="O11:O12"/>
    <mergeCell ref="F15:G15"/>
    <mergeCell ref="S11:S12"/>
    <mergeCell ref="K52:K53"/>
    <mergeCell ref="E50:G51"/>
    <mergeCell ref="S52:S53"/>
    <mergeCell ref="H51:K51"/>
    <mergeCell ref="I52:J53"/>
    <mergeCell ref="A13:B13"/>
    <mergeCell ref="B5:Z5"/>
    <mergeCell ref="C1:AA1"/>
    <mergeCell ref="Q11:R12"/>
    <mergeCell ref="P9:W9"/>
    <mergeCell ref="P10:S10"/>
    <mergeCell ref="T10:W10"/>
  </mergeCells>
  <printOptions gridLines="1" horizontalCentered="1"/>
  <pageMargins left="0.3937007874015748" right="0.3937007874015748" top="0.5905511811023623" bottom="0.6692913385826772" header="0.5118110236220472" footer="0.4724409448818898"/>
  <pageSetup fitToHeight="0" fitToWidth="1" horizontalDpi="300" verticalDpi="300" orientation="portrait" paperSize="9" scale="53" r:id="rId3"/>
  <rowBreaks count="1" manualBreakCount="1">
    <brk id="63" max="2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Rajtom</dc:creator>
  <cp:keywords/>
  <dc:description/>
  <cp:lastModifiedBy>rektorat</cp:lastModifiedBy>
  <cp:lastPrinted>2022-05-11T11:00:10Z</cp:lastPrinted>
  <dcterms:created xsi:type="dcterms:W3CDTF">2010-02-01T15:54:55Z</dcterms:created>
  <dcterms:modified xsi:type="dcterms:W3CDTF">2022-05-30T12:08:53Z</dcterms:modified>
  <cp:category/>
  <cp:version/>
  <cp:contentType/>
  <cp:contentStatus/>
</cp:coreProperties>
</file>