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2\maj\po radach\"/>
    </mc:Choice>
  </mc:AlternateContent>
  <bookViews>
    <workbookView xWindow="0" yWindow="0" windowWidth="28800" windowHeight="12330"/>
  </bookViews>
  <sheets>
    <sheet name="Stacjonarne" sheetId="1" r:id="rId1"/>
    <sheet name="Arkusz1" sheetId="2" r:id="rId2"/>
  </sheets>
  <definedNames>
    <definedName name="_xlnm.Print_Area" localSheetId="0">Stacjonarne!$A$1:$V$115</definedName>
    <definedName name="Z_8046C6D7_1505_4A22_A81F_286E3A1079F0_.wvu.PrintArea" localSheetId="0" hidden="1">Stacjonarne!$A$2:$V$120</definedName>
  </definedNames>
  <calcPr calcId="162913"/>
</workbook>
</file>

<file path=xl/calcChain.xml><?xml version="1.0" encoding="utf-8"?>
<calcChain xmlns="http://schemas.openxmlformats.org/spreadsheetml/2006/main">
  <c r="I47" i="1" l="1"/>
  <c r="J47" i="1"/>
  <c r="K47" i="1"/>
  <c r="L47" i="1"/>
  <c r="M47" i="1"/>
  <c r="N47" i="1"/>
  <c r="O47" i="1"/>
  <c r="P47" i="1"/>
  <c r="Q47" i="1"/>
  <c r="R47" i="1"/>
  <c r="S47" i="1"/>
  <c r="H47" i="1"/>
  <c r="V50" i="1" l="1"/>
  <c r="V51" i="1"/>
  <c r="V49" i="1"/>
  <c r="G23" i="1"/>
  <c r="F23" i="1"/>
  <c r="F24" i="1"/>
  <c r="G37" i="1"/>
  <c r="G36" i="1"/>
  <c r="F36" i="1"/>
  <c r="F37" i="1"/>
  <c r="E36" i="1"/>
  <c r="E37" i="1"/>
  <c r="E23" i="1"/>
  <c r="D37" i="1" l="1"/>
  <c r="D23" i="1"/>
  <c r="D36" i="1"/>
  <c r="V111" i="1"/>
  <c r="V112" i="1"/>
  <c r="V113" i="1"/>
  <c r="V106" i="1"/>
  <c r="V107" i="1"/>
  <c r="V108" i="1"/>
  <c r="V109" i="1"/>
  <c r="V110" i="1"/>
  <c r="V105" i="1"/>
  <c r="V100" i="1"/>
  <c r="V101" i="1"/>
  <c r="V98" i="1"/>
  <c r="V99" i="1"/>
  <c r="V97" i="1"/>
  <c r="V96" i="1"/>
  <c r="V95" i="1"/>
  <c r="V36" i="1" l="1"/>
  <c r="V37" i="1"/>
  <c r="V38" i="1"/>
  <c r="V39" i="1"/>
  <c r="V40" i="1"/>
  <c r="V41" i="1"/>
  <c r="V42" i="1"/>
  <c r="V20" i="1"/>
  <c r="V21" i="1"/>
  <c r="V22" i="1"/>
  <c r="V23" i="1"/>
  <c r="V24" i="1"/>
  <c r="V25" i="1"/>
  <c r="V26" i="1"/>
  <c r="E60" i="1"/>
  <c r="E59" i="1"/>
  <c r="F60" i="1"/>
  <c r="F59" i="1"/>
  <c r="G60" i="1"/>
  <c r="G59" i="1"/>
  <c r="O61" i="1"/>
  <c r="P61" i="1"/>
  <c r="Q61" i="1"/>
  <c r="R61" i="1"/>
  <c r="S61" i="1"/>
  <c r="N61" i="1"/>
  <c r="I102" i="1"/>
  <c r="J102" i="1"/>
  <c r="K102" i="1"/>
  <c r="L102" i="1"/>
  <c r="M102" i="1"/>
  <c r="N102" i="1"/>
  <c r="O102" i="1"/>
  <c r="P102" i="1"/>
  <c r="Q102" i="1"/>
  <c r="R102" i="1"/>
  <c r="S102" i="1"/>
  <c r="H102" i="1"/>
  <c r="I114" i="1"/>
  <c r="J114" i="1"/>
  <c r="K114" i="1"/>
  <c r="L114" i="1"/>
  <c r="M114" i="1"/>
  <c r="N114" i="1"/>
  <c r="O114" i="1"/>
  <c r="P114" i="1"/>
  <c r="Q114" i="1"/>
  <c r="R114" i="1"/>
  <c r="S114" i="1"/>
  <c r="H114" i="1"/>
  <c r="E50" i="1"/>
  <c r="E51" i="1"/>
  <c r="E49" i="1"/>
  <c r="G50" i="1"/>
  <c r="G51" i="1"/>
  <c r="F50" i="1"/>
  <c r="F51" i="1"/>
  <c r="F49" i="1"/>
  <c r="G49" i="1"/>
  <c r="I52" i="1"/>
  <c r="J52" i="1"/>
  <c r="K52" i="1"/>
  <c r="L52" i="1"/>
  <c r="M52" i="1"/>
  <c r="N52" i="1"/>
  <c r="O52" i="1"/>
  <c r="P52" i="1"/>
  <c r="Q52" i="1"/>
  <c r="R52" i="1"/>
  <c r="S52" i="1"/>
  <c r="H52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43" i="1"/>
  <c r="E44" i="1"/>
  <c r="E45" i="1"/>
  <c r="E46" i="1"/>
  <c r="E32" i="1"/>
  <c r="E33" i="1"/>
  <c r="E34" i="1"/>
  <c r="E35" i="1"/>
  <c r="E38" i="1"/>
  <c r="E39" i="1"/>
  <c r="E40" i="1"/>
  <c r="E41" i="1"/>
  <c r="E42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43" i="1"/>
  <c r="G44" i="1"/>
  <c r="G45" i="1"/>
  <c r="G46" i="1"/>
  <c r="G32" i="1"/>
  <c r="G33" i="1"/>
  <c r="G34" i="1"/>
  <c r="G35" i="1"/>
  <c r="G38" i="1"/>
  <c r="G39" i="1"/>
  <c r="G40" i="1"/>
  <c r="G41" i="1"/>
  <c r="G42" i="1"/>
  <c r="F18" i="1"/>
  <c r="F19" i="1"/>
  <c r="F20" i="1"/>
  <c r="F21" i="1"/>
  <c r="F22" i="1"/>
  <c r="F25" i="1"/>
  <c r="F26" i="1"/>
  <c r="F27" i="1"/>
  <c r="F28" i="1"/>
  <c r="F29" i="1"/>
  <c r="F30" i="1"/>
  <c r="F31" i="1"/>
  <c r="F43" i="1"/>
  <c r="F44" i="1"/>
  <c r="F45" i="1"/>
  <c r="F46" i="1"/>
  <c r="F32" i="1"/>
  <c r="F33" i="1"/>
  <c r="F34" i="1"/>
  <c r="F35" i="1"/>
  <c r="F38" i="1"/>
  <c r="F39" i="1"/>
  <c r="F40" i="1"/>
  <c r="F41" i="1"/>
  <c r="F42" i="1"/>
  <c r="G12" i="1"/>
  <c r="G13" i="1"/>
  <c r="G14" i="1"/>
  <c r="F12" i="1"/>
  <c r="F13" i="1"/>
  <c r="F14" i="1"/>
  <c r="F11" i="1"/>
  <c r="D38" i="1" l="1"/>
  <c r="E61" i="1"/>
  <c r="D51" i="1"/>
  <c r="D50" i="1"/>
  <c r="D42" i="1"/>
  <c r="D43" i="1"/>
  <c r="D49" i="1"/>
  <c r="D35" i="1"/>
  <c r="D32" i="1"/>
  <c r="D46" i="1"/>
  <c r="D20" i="1"/>
  <c r="F114" i="1"/>
  <c r="G114" i="1"/>
  <c r="F52" i="1"/>
  <c r="G52" i="1"/>
  <c r="D41" i="1"/>
  <c r="D31" i="1"/>
  <c r="D28" i="1"/>
  <c r="D27" i="1"/>
  <c r="D40" i="1"/>
  <c r="D34" i="1"/>
  <c r="D30" i="1"/>
  <c r="D39" i="1"/>
  <c r="D33" i="1"/>
  <c r="D44" i="1"/>
  <c r="D29" i="1"/>
  <c r="D21" i="1"/>
  <c r="D18" i="1"/>
  <c r="D14" i="1"/>
  <c r="D45" i="1"/>
  <c r="D19" i="1"/>
  <c r="D26" i="1"/>
  <c r="D25" i="1"/>
  <c r="D24" i="1"/>
  <c r="D22" i="1"/>
  <c r="D12" i="1"/>
  <c r="F15" i="1"/>
  <c r="D13" i="1"/>
  <c r="D52" i="1" l="1"/>
  <c r="D114" i="1"/>
  <c r="D61" i="1" l="1"/>
  <c r="G61" i="1"/>
  <c r="H61" i="1"/>
  <c r="I61" i="1"/>
  <c r="J61" i="1"/>
  <c r="K61" i="1"/>
  <c r="L61" i="1"/>
  <c r="M61" i="1"/>
  <c r="F61" i="1" l="1"/>
  <c r="V68" i="1" l="1"/>
  <c r="V64" i="1"/>
  <c r="V65" i="1"/>
  <c r="V66" i="1"/>
  <c r="V67" i="1"/>
  <c r="V63" i="1"/>
  <c r="V55" i="1"/>
  <c r="V54" i="1"/>
  <c r="V18" i="1"/>
  <c r="V19" i="1"/>
  <c r="V27" i="1"/>
  <c r="V28" i="1"/>
  <c r="V29" i="1"/>
  <c r="V30" i="1"/>
  <c r="V31" i="1"/>
  <c r="V43" i="1"/>
  <c r="V44" i="1"/>
  <c r="V45" i="1"/>
  <c r="V46" i="1"/>
  <c r="V32" i="1"/>
  <c r="V33" i="1"/>
  <c r="V34" i="1"/>
  <c r="V35" i="1"/>
  <c r="V17" i="1"/>
  <c r="V11" i="1"/>
  <c r="V13" i="1"/>
  <c r="V14" i="1"/>
  <c r="V12" i="1"/>
  <c r="E106" i="1"/>
  <c r="E107" i="1"/>
  <c r="E108" i="1"/>
  <c r="E109" i="1"/>
  <c r="E110" i="1"/>
  <c r="E111" i="1"/>
  <c r="E112" i="1"/>
  <c r="E113" i="1"/>
  <c r="E114" i="1"/>
  <c r="E105" i="1"/>
  <c r="E96" i="1"/>
  <c r="E97" i="1"/>
  <c r="E98" i="1"/>
  <c r="E99" i="1"/>
  <c r="E100" i="1"/>
  <c r="E101" i="1"/>
  <c r="E102" i="1"/>
  <c r="E95" i="1"/>
  <c r="E64" i="1"/>
  <c r="E65" i="1"/>
  <c r="E66" i="1"/>
  <c r="E67" i="1"/>
  <c r="E68" i="1"/>
  <c r="E63" i="1"/>
  <c r="E55" i="1"/>
  <c r="E54" i="1"/>
  <c r="E12" i="1"/>
  <c r="E13" i="1"/>
  <c r="E14" i="1"/>
  <c r="E17" i="1"/>
  <c r="E47" i="1" s="1"/>
  <c r="E11" i="1"/>
  <c r="G106" i="1"/>
  <c r="G107" i="1"/>
  <c r="G108" i="1"/>
  <c r="G109" i="1"/>
  <c r="G110" i="1"/>
  <c r="G111" i="1"/>
  <c r="G112" i="1"/>
  <c r="G113" i="1"/>
  <c r="F106" i="1"/>
  <c r="F107" i="1"/>
  <c r="F108" i="1"/>
  <c r="F109" i="1"/>
  <c r="F110" i="1"/>
  <c r="F111" i="1"/>
  <c r="F112" i="1"/>
  <c r="F113" i="1"/>
  <c r="G105" i="1"/>
  <c r="F105" i="1"/>
  <c r="G102" i="1"/>
  <c r="F96" i="1"/>
  <c r="F102" i="1"/>
  <c r="F95" i="1"/>
  <c r="G64" i="1"/>
  <c r="G65" i="1"/>
  <c r="G66" i="1"/>
  <c r="G67" i="1"/>
  <c r="G68" i="1"/>
  <c r="F64" i="1"/>
  <c r="F65" i="1"/>
  <c r="F66" i="1"/>
  <c r="F67" i="1"/>
  <c r="F68" i="1"/>
  <c r="G63" i="1"/>
  <c r="F63" i="1"/>
  <c r="G55" i="1"/>
  <c r="F55" i="1"/>
  <c r="G54" i="1"/>
  <c r="F54" i="1"/>
  <c r="G17" i="1"/>
  <c r="F17" i="1"/>
  <c r="G11" i="1"/>
  <c r="D102" i="1" l="1"/>
  <c r="D11" i="1"/>
  <c r="G15" i="1"/>
  <c r="D113" i="1"/>
  <c r="D112" i="1" l="1"/>
  <c r="S69" i="1"/>
  <c r="R69" i="1"/>
  <c r="Q69" i="1"/>
  <c r="P69" i="1"/>
  <c r="O69" i="1"/>
  <c r="N69" i="1"/>
  <c r="M69" i="1"/>
  <c r="L69" i="1"/>
  <c r="K69" i="1"/>
  <c r="J69" i="1"/>
  <c r="I69" i="1"/>
  <c r="H69" i="1"/>
  <c r="S56" i="1"/>
  <c r="R56" i="1"/>
  <c r="Q56" i="1"/>
  <c r="P56" i="1"/>
  <c r="O56" i="1"/>
  <c r="N56" i="1"/>
  <c r="M56" i="1"/>
  <c r="L56" i="1"/>
  <c r="K56" i="1"/>
  <c r="J56" i="1"/>
  <c r="I56" i="1"/>
  <c r="H56" i="1"/>
  <c r="S15" i="1"/>
  <c r="R15" i="1"/>
  <c r="R76" i="1" s="1"/>
  <c r="Q15" i="1"/>
  <c r="Q76" i="1" s="1"/>
  <c r="P15" i="1"/>
  <c r="O15" i="1"/>
  <c r="N15" i="1"/>
  <c r="M15" i="1"/>
  <c r="L15" i="1"/>
  <c r="K15" i="1"/>
  <c r="J15" i="1"/>
  <c r="J82" i="1" s="1"/>
  <c r="I15" i="1"/>
  <c r="H15" i="1"/>
  <c r="H82" i="1" l="1"/>
  <c r="Q77" i="1"/>
  <c r="J75" i="1"/>
  <c r="F47" i="1"/>
  <c r="E52" i="1"/>
  <c r="G47" i="1"/>
  <c r="E69" i="1"/>
  <c r="E78" i="1" s="1"/>
  <c r="E79" i="1" s="1"/>
  <c r="E15" i="1"/>
  <c r="G56" i="1"/>
  <c r="F69" i="1"/>
  <c r="G69" i="1"/>
  <c r="F56" i="1"/>
  <c r="D54" i="1"/>
  <c r="D107" i="1"/>
  <c r="N76" i="1"/>
  <c r="N79" i="1" s="1"/>
  <c r="D98" i="1"/>
  <c r="D99" i="1"/>
  <c r="D55" i="1"/>
  <c r="D109" i="1"/>
  <c r="D110" i="1"/>
  <c r="D63" i="1"/>
  <c r="D97" i="1"/>
  <c r="S82" i="1"/>
  <c r="R79" i="1"/>
  <c r="D105" i="1"/>
  <c r="D106" i="1"/>
  <c r="D66" i="1"/>
  <c r="D67" i="1"/>
  <c r="D68" i="1"/>
  <c r="D111" i="1"/>
  <c r="L76" i="1"/>
  <c r="L79" i="1" s="1"/>
  <c r="E56" i="1"/>
  <c r="S75" i="1"/>
  <c r="D65" i="1"/>
  <c r="D100" i="1"/>
  <c r="D101" i="1"/>
  <c r="N82" i="1"/>
  <c r="K82" i="1"/>
  <c r="D108" i="1"/>
  <c r="D96" i="1"/>
  <c r="P75" i="1"/>
  <c r="P82" i="1"/>
  <c r="D64" i="1"/>
  <c r="I76" i="1"/>
  <c r="I79" i="1" s="1"/>
  <c r="M75" i="1"/>
  <c r="Q82" i="1"/>
  <c r="D17" i="1"/>
  <c r="D47" i="1" s="1"/>
  <c r="H76" i="1"/>
  <c r="D95" i="1"/>
  <c r="O76" i="1"/>
  <c r="O79" i="1" s="1"/>
  <c r="M82" i="1"/>
  <c r="K76" i="1"/>
  <c r="V75" i="1" l="1"/>
  <c r="T83" i="1" s="1"/>
  <c r="T75" i="1"/>
  <c r="H83" i="1" s="1"/>
  <c r="D56" i="1"/>
  <c r="F75" i="1"/>
  <c r="G75" i="1"/>
  <c r="D69" i="1"/>
  <c r="K77" i="1"/>
  <c r="K80" i="1" s="1"/>
  <c r="K79" i="1"/>
  <c r="Q80" i="1"/>
  <c r="Q79" i="1"/>
  <c r="D15" i="1"/>
  <c r="H79" i="1"/>
  <c r="H77" i="1"/>
  <c r="H80" i="1" s="1"/>
  <c r="N77" i="1"/>
  <c r="N80" i="1" s="1"/>
  <c r="D78" i="1" l="1"/>
  <c r="F83" i="1"/>
  <c r="D79" i="1" l="1"/>
</calcChain>
</file>

<file path=xl/sharedStrings.xml><?xml version="1.0" encoding="utf-8"?>
<sst xmlns="http://schemas.openxmlformats.org/spreadsheetml/2006/main" count="336" uniqueCount="162">
  <si>
    <t>Lp.</t>
  </si>
  <si>
    <t>Nazwa przedmiotu</t>
  </si>
  <si>
    <t>Suma godzin</t>
  </si>
  <si>
    <t>I rok</t>
  </si>
  <si>
    <t>II rok</t>
  </si>
  <si>
    <t>ZALICZENIA                  (ZO - z oceną,           ZZ - "zal.")</t>
  </si>
  <si>
    <t>Egzaminy ( E )</t>
  </si>
  <si>
    <t>1 sem.</t>
  </si>
  <si>
    <t>2 sem.</t>
  </si>
  <si>
    <t>3 sem.</t>
  </si>
  <si>
    <t>4 sem.</t>
  </si>
  <si>
    <t>Razem</t>
  </si>
  <si>
    <t>Wykłady</t>
  </si>
  <si>
    <t>Ćwiczenia</t>
  </si>
  <si>
    <t>W</t>
  </si>
  <si>
    <t>ĆW</t>
  </si>
  <si>
    <t>ECTS</t>
  </si>
  <si>
    <t>Godziny</t>
  </si>
  <si>
    <t>1.</t>
  </si>
  <si>
    <t>ZO</t>
  </si>
  <si>
    <t>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</si>
  <si>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</si>
  <si>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</si>
  <si>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</si>
  <si>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</si>
  <si>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</si>
  <si>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</si>
  <si>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</si>
  <si>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</si>
  <si>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</si>
  <si>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</si>
  <si>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</si>
  <si>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</si>
  <si>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</si>
  <si>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</si>
  <si>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</si>
  <si>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</si>
  <si>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</si>
  <si>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</si>
  <si>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</si>
  <si>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</si>
  <si>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</si>
  <si>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ZZ</t>
  </si>
  <si>
    <t>D. PRAKTYKI</t>
  </si>
  <si>
    <t>Praktyka ogólna 1</t>
  </si>
  <si>
    <t>Praktyka ogólna 2</t>
  </si>
  <si>
    <t>ZESTAWIENIE</t>
  </si>
  <si>
    <t>Razem godziny i punkty</t>
  </si>
  <si>
    <t xml:space="preserve">1 sem. </t>
  </si>
  <si>
    <t>EC TS</t>
  </si>
  <si>
    <t>Praktyki</t>
  </si>
  <si>
    <t>Suma godzin w tygodniu</t>
  </si>
  <si>
    <t>Razem godziny i ECTS z praktykami</t>
  </si>
  <si>
    <t>Egzaminy</t>
  </si>
  <si>
    <t>Obowiązkowe szkolenie z zakresu bezpieczeństwa i higieny pracy w wymiarze 4 godzin realizowane jest na początku I semestru.</t>
  </si>
  <si>
    <t xml:space="preserve">Semestry trwają po 13 tygodni. </t>
  </si>
  <si>
    <t>1 sem</t>
  </si>
  <si>
    <t>ZALICZENIA (ZO - z oceną, ZZ - "zal")</t>
  </si>
  <si>
    <t>L.p.</t>
  </si>
  <si>
    <t>Egzaminy    ( E )</t>
  </si>
  <si>
    <t>Anatomia na żywym człowieku</t>
  </si>
  <si>
    <t>PLAN STACJONARNYCH STUDIÓW DRUGIEGO STOPNIA</t>
  </si>
  <si>
    <t>Aktywność fizyczna w ontogenezie człowieka</t>
  </si>
  <si>
    <t xml:space="preserve">Podstawy Public Relations </t>
  </si>
  <si>
    <t>Żywienie i suplementacja w sporcie i rekreacji</t>
  </si>
  <si>
    <t>Trening funkcjonalny</t>
  </si>
  <si>
    <t>Historia żywienia i kuchnie świata</t>
  </si>
  <si>
    <t>Diety alternatywne</t>
  </si>
  <si>
    <t>Wspomaganie zdrowia suplementami diety</t>
  </si>
  <si>
    <t>Zaburzenia odżywiania sportowców o podłożu psychogennym</t>
  </si>
  <si>
    <t>Organizowanie żywienia w klubach sportowych</t>
  </si>
  <si>
    <t>Periodyzacja żywienia w dyscyplinach wytrzymałościowych- zajęcia praktyczne na programie</t>
  </si>
  <si>
    <t xml:space="preserve">Planowanie i praktyczne  przygotowywanie diet – zajęcia praktyczne w pracowni dietetyki </t>
  </si>
  <si>
    <t>Psychodietetyka</t>
  </si>
  <si>
    <t>Metabolizm wysiłkowy</t>
  </si>
  <si>
    <t>Trening gibkościowy</t>
  </si>
  <si>
    <t>Kalistenika</t>
  </si>
  <si>
    <t>Trening siły i mocy mięśniowej</t>
  </si>
  <si>
    <t>Trening szybkości i wytrzymałości</t>
  </si>
  <si>
    <t>Kinezjologiczna analiza motoryczności człowieka</t>
  </si>
  <si>
    <t>Język obcy do wyboru</t>
  </si>
  <si>
    <t>Fitness i wellness</t>
  </si>
  <si>
    <t>Odnowa biologiczna</t>
  </si>
  <si>
    <t>Metodologia z elementami statystyki</t>
  </si>
  <si>
    <t>Identyfikacja talentu i potencjału sportowego</t>
  </si>
  <si>
    <t>Diagnostyka stanu wytrenowania</t>
  </si>
  <si>
    <t>Periodyzacja kształtowania zdolności motorycznych</t>
  </si>
  <si>
    <t>Przygotowanie motoryczne w grach zespołowych</t>
  </si>
  <si>
    <t>Przygotowanie motoryczne w sportach indywidualnych</t>
  </si>
  <si>
    <t>Przygotowanie motoryczne w sporcie dzieci i i młodzieży</t>
  </si>
  <si>
    <t>Indywidualizacja programowania treningu sportowego</t>
  </si>
  <si>
    <t>min</t>
  </si>
  <si>
    <t>Zarządanie obiektami fitness</t>
  </si>
  <si>
    <t>Fizjoprofilaktyka z elementami terapii</t>
  </si>
  <si>
    <t>Biomedyczne podłoże zmęczenia i wypoczynku</t>
  </si>
  <si>
    <t>Trener przygotowania motorycznego</t>
  </si>
  <si>
    <t>Coaching w treningu zdrowotnym i sportowym</t>
  </si>
  <si>
    <t>Farmakologiczne wspomaganie procesu treningowego</t>
  </si>
  <si>
    <t>Podstawy coachingu</t>
  </si>
  <si>
    <t>Wybrane elementy diagnozy psychologicznej</t>
  </si>
  <si>
    <t>Psychologia motywacji</t>
  </si>
  <si>
    <t>Coaching zdrowotny</t>
  </si>
  <si>
    <t>Trening rozwoju osobistego</t>
  </si>
  <si>
    <t>Zarządzanie czasem</t>
  </si>
  <si>
    <t>Metodologia i narzędzia coachingowe</t>
  </si>
  <si>
    <t>Trening mentalny w pracy z klientem indywidualnym</t>
  </si>
  <si>
    <t>Przedmiot do wyboru</t>
  </si>
  <si>
    <t>Psychopedagogiczne aspekty pracy trenera osobistego</t>
  </si>
  <si>
    <t xml:space="preserve">Przedmiot do wyboru </t>
  </si>
  <si>
    <t>Psychologia sportu i coaching sportowy</t>
  </si>
  <si>
    <t>Aktywność fizyczna w profilkatyce zdrowia psychospołecznego</t>
  </si>
  <si>
    <t>Seminarium magisterskie</t>
  </si>
  <si>
    <t>Fizjologiczne uwarunkowania rozwoju adaptacji</t>
  </si>
  <si>
    <t>Diagnoza mediatorów aktywności fizycznej</t>
  </si>
  <si>
    <t>11.</t>
  </si>
  <si>
    <t>12.</t>
  </si>
  <si>
    <t>15.</t>
  </si>
  <si>
    <t>16.</t>
  </si>
  <si>
    <t>17.</t>
  </si>
  <si>
    <t>18.</t>
  </si>
  <si>
    <t>28.</t>
  </si>
  <si>
    <t>29.</t>
  </si>
  <si>
    <t>* Zaliczenie jest obligatoryjne, warunkiem uzyskania legitymacji instruktorskiej jest przystąpienie i zdanie egzminu. Legitymacja instruktorska wydawana jest po ukończeniu studiów.</t>
  </si>
  <si>
    <t>KIERUNEK  TRENER OSOBISTY Z DIETETYKĄ SPORTOWĄ</t>
  </si>
  <si>
    <t>Grupy zajęć</t>
  </si>
  <si>
    <t>A. GRUPY ZAJĘĆ Z ZAKRESU NAUK PODSTAWOWYCH</t>
  </si>
  <si>
    <t>B. GRUPY ZAJĘĆ PRAKTYCZNYCH KIERUNKOWYCH</t>
  </si>
  <si>
    <t>C. GRUPY ZAJĘĆ OGÓLNOUCZELNIANYCH</t>
  </si>
  <si>
    <t xml:space="preserve">E. GRUPY ZAJĘĆ Z ZAKRESU SPECJALNOŚCI </t>
  </si>
  <si>
    <t>Zajęcia do wyboru</t>
  </si>
  <si>
    <t>Zajęcia do wyboru w procentach</t>
  </si>
  <si>
    <t>Grupa zajęć biomedycznych</t>
  </si>
  <si>
    <t>Grupa zajęć z zakresu teoretycznych podstaw aktywności fizycznej</t>
  </si>
  <si>
    <t>Grupa zajęć z zakresu zarządzania wizerunkiem</t>
  </si>
  <si>
    <t>Grupa zajęć z zakresu dietetyki sportowej</t>
  </si>
  <si>
    <t xml:space="preserve">Grupa zajęć podstawowych z zakresu dietetyki </t>
  </si>
  <si>
    <t>Grupa zajęć z zakresu metodyczno-praktycznych aspektów treningu</t>
  </si>
  <si>
    <t>Zajęcia z możliwością uzyskania dodatkowych uprawnień</t>
  </si>
  <si>
    <t>Grupa zajęć z zakresu treningu mentalnego i odnowy biologicznej</t>
  </si>
  <si>
    <t>Grupa zajęć praktycznych form aktywności fizycznej</t>
  </si>
  <si>
    <t>Grupa zajęć z zakresu dodatkowych metod wspomagania treningu</t>
  </si>
  <si>
    <t>Grupa zajęć z zakresu specjalności</t>
  </si>
  <si>
    <t>E. GRUPY ZAJĘĆ DO WYBORU Z ZAKRESU SPECJALNOŚCI - rozpisane na przedmioty</t>
  </si>
  <si>
    <t>PROFIL: PRAKTYCZNY, TYTUŁ ZAWODOWY ABSOLWENTA: MAGISTER</t>
  </si>
  <si>
    <t>Specjalizacja instruktora rekreacji ruchowej*</t>
  </si>
  <si>
    <t>1. GRUPA ZAJĘĆ Z ZAKRESU  SPECJALNOŚCI:  TRENER PRZYGOTOWANIA MOTORYCZNEGO</t>
  </si>
  <si>
    <t>2. GRUPA ZAJĘĆ Z ZAKRESU  SPECJALNOŚCI: COACHING W TRENINGU ZDROWOTNYM I SPORTOWYM</t>
  </si>
  <si>
    <t>I. GRUPY ZAJĘĆ OBLIGATORYJNE</t>
  </si>
  <si>
    <t>II.  GRUPY ZAJĘĆ DO WYBORU</t>
  </si>
  <si>
    <t>Przedmiot do wyboru z grupy zajęć z zakresu  teoretycznych podstaw aktywności fizycznej</t>
  </si>
  <si>
    <t>Przedmiot do wyboru  z grupy zajęć z zakresu dodatkowych metod wspomagania treningu</t>
  </si>
  <si>
    <t>Formy aktywności ruchowej (do wyboru)</t>
  </si>
  <si>
    <t>Specjalizacja instruktora rekreacji ruchowej *</t>
  </si>
  <si>
    <t xml:space="preserve">Praktyki                  (minimum 3 miesiące) </t>
  </si>
  <si>
    <t>F. GRUPY ZAJĘĆ DO WYBORU Z RÓŻNYCH OBSZARÓW KSZTAŁCENIA - student wybiera po jednym przedmiocie z każdej grupy zajęć zgodnie z ofertą przedstawioną w semestrze poprzedzającym rozpoczęcie zajęć</t>
  </si>
  <si>
    <t>Periodyzacja żywienia w dyscyplinach szybkościowo- siłowych - zajęcia praktyczne na programie</t>
  </si>
  <si>
    <t>Zajęcia z dziedziny nauk społecznych</t>
  </si>
  <si>
    <t>Zajęcia z dziedziny nauk medycznych i nauk o zdrowiu</t>
  </si>
  <si>
    <t>Strona - 35 -</t>
  </si>
  <si>
    <t>Strona - 36 -</t>
  </si>
  <si>
    <t xml:space="preserve">Zatwierdzono Uchwałą Nr AR001-11-V/2019 Senatu Akademii Wychowania Fizycznego  im. Jerzego Kukuczki w Katowicach z dnia 28 maja 2019 r. oraz …...         </t>
  </si>
  <si>
    <t>I  ROK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</si>
</sst>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55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Alignment="1">
      <alignment wrapTex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4" fillId="0" borderId="59" xfId="0" applyFont="1" applyFill="1" applyBorder="1" applyAlignment="1" applyProtection="1">
      <alignment horizontal="left" vertical="center" wrapText="1" indent="1"/>
      <protection locked="0"/>
    </xf>
    <xf numFmtId="0" fontId="4" fillId="3" borderId="60" xfId="0" applyFont="1" applyFill="1" applyBorder="1" applyAlignment="1" applyProtection="1">
      <alignment horizontal="center" vertical="center"/>
      <protection hidden="1"/>
    </xf>
    <xf numFmtId="0" fontId="4" fillId="3" borderId="61" xfId="0" applyFont="1" applyFill="1" applyBorder="1" applyAlignment="1" applyProtection="1">
      <alignment horizontal="center" vertical="center"/>
      <protection hidden="1"/>
    </xf>
    <xf numFmtId="0" fontId="4" fillId="3" borderId="52" xfId="0" applyFont="1" applyFill="1" applyBorder="1" applyAlignment="1" applyProtection="1">
      <alignment horizontal="left" vertical="center" wrapText="1" inden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63" xfId="0" applyFont="1" applyFill="1" applyBorder="1" applyAlignment="1" applyProtection="1">
      <alignment horizontal="center" vertical="center" wrapText="1"/>
      <protection hidden="1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 wrapText="1" indent="1"/>
      <protection locked="0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hidden="1"/>
    </xf>
    <xf numFmtId="0" fontId="4" fillId="3" borderId="40" xfId="0" applyFont="1" applyFill="1" applyBorder="1" applyAlignment="1" applyProtection="1">
      <alignment horizontal="center" vertical="center"/>
      <protection hidden="1"/>
    </xf>
    <xf numFmtId="0" fontId="4" fillId="3" borderId="62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65" xfId="0" applyFont="1" applyFill="1" applyBorder="1" applyAlignment="1" applyProtection="1">
      <alignment horizontal="left" vertical="center" wrapText="1" indent="1"/>
      <protection hidden="1"/>
    </xf>
    <xf numFmtId="0" fontId="4" fillId="0" borderId="40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left" vertical="center" wrapText="1" indent="1"/>
      <protection locked="0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left" vertical="center" wrapText="1" indent="1"/>
      <protection hidden="1"/>
    </xf>
    <xf numFmtId="0" fontId="4" fillId="0" borderId="53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79" xfId="0" applyFont="1" applyFill="1" applyBorder="1" applyAlignment="1" applyProtection="1">
      <alignment horizontal="center" vertical="center" wrapText="1"/>
      <protection hidden="1"/>
    </xf>
    <xf numFmtId="0" fontId="7" fillId="3" borderId="80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vertical="center" shrinkToFit="1"/>
      <protection hidden="1"/>
    </xf>
    <xf numFmtId="0" fontId="7" fillId="3" borderId="27" xfId="0" applyFont="1" applyFill="1" applyBorder="1" applyAlignment="1" applyProtection="1">
      <alignment vertical="center"/>
      <protection hidden="1"/>
    </xf>
    <xf numFmtId="0" fontId="7" fillId="3" borderId="81" xfId="0" applyFont="1" applyFill="1" applyBorder="1" applyAlignment="1" applyProtection="1">
      <alignment vertical="center" shrinkToFit="1"/>
      <protection hidden="1"/>
    </xf>
    <xf numFmtId="0" fontId="7" fillId="3" borderId="24" xfId="0" applyFont="1" applyFill="1" applyBorder="1" applyAlignment="1" applyProtection="1">
      <alignment vertical="center"/>
      <protection hidden="1"/>
    </xf>
    <xf numFmtId="0" fontId="1" fillId="3" borderId="25" xfId="0" applyFont="1" applyFill="1" applyBorder="1" applyAlignment="1" applyProtection="1">
      <alignment vertical="center" wrapText="1"/>
      <protection hidden="1"/>
    </xf>
    <xf numFmtId="1" fontId="1" fillId="3" borderId="84" xfId="0" applyNumberFormat="1" applyFont="1" applyFill="1" applyBorder="1" applyAlignment="1" applyProtection="1">
      <alignment horizontal="center" vertical="center"/>
      <protection hidden="1"/>
    </xf>
    <xf numFmtId="1" fontId="1" fillId="3" borderId="90" xfId="0" applyNumberFormat="1" applyFont="1" applyFill="1" applyBorder="1" applyAlignment="1" applyProtection="1">
      <alignment horizontal="center" vertical="center"/>
      <protection hidden="1"/>
    </xf>
    <xf numFmtId="1" fontId="1" fillId="3" borderId="30" xfId="0" applyNumberFormat="1" applyFont="1" applyFill="1" applyBorder="1" applyAlignment="1" applyProtection="1">
      <alignment horizontal="center" vertical="center"/>
      <protection hidden="1"/>
    </xf>
    <xf numFmtId="1" fontId="1" fillId="3" borderId="27" xfId="0" applyNumberFormat="1" applyFont="1" applyFill="1" applyBorder="1" applyAlignment="1" applyProtection="1">
      <alignment horizontal="center" vertical="center"/>
      <protection hidden="1"/>
    </xf>
    <xf numFmtId="1" fontId="1" fillId="3" borderId="24" xfId="0" applyNumberFormat="1" applyFont="1" applyFill="1" applyBorder="1" applyAlignment="1" applyProtection="1">
      <alignment horizontal="center" vertical="center"/>
      <protection hidden="1"/>
    </xf>
    <xf numFmtId="1" fontId="1" fillId="3" borderId="15" xfId="0" applyNumberFormat="1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center" vertical="center" wrapText="1"/>
      <protection hidden="1"/>
    </xf>
    <xf numFmtId="164" fontId="1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94" xfId="0" applyNumberFormat="1" applyFont="1" applyFill="1" applyBorder="1" applyAlignment="1" applyProtection="1">
      <alignment horizontal="center" vertical="center"/>
      <protection hidden="1"/>
    </xf>
    <xf numFmtId="1" fontId="1" fillId="3" borderId="42" xfId="0" applyNumberFormat="1" applyFont="1" applyFill="1" applyBorder="1" applyAlignment="1" applyProtection="1">
      <alignment horizontal="center" vertical="center"/>
      <protection hidden="1"/>
    </xf>
    <xf numFmtId="1" fontId="1" fillId="3" borderId="34" xfId="0" applyNumberFormat="1" applyFont="1" applyFill="1" applyBorder="1" applyAlignment="1" applyProtection="1">
      <alignment horizontal="center" vertical="center"/>
      <protection hidden="1"/>
    </xf>
    <xf numFmtId="1" fontId="1" fillId="3" borderId="95" xfId="0" applyNumberFormat="1" applyFont="1" applyFill="1" applyBorder="1" applyAlignment="1" applyProtection="1">
      <alignment horizontal="center" vertical="center"/>
      <protection hidden="1"/>
    </xf>
    <xf numFmtId="1" fontId="1" fillId="3" borderId="92" xfId="0" applyNumberFormat="1" applyFont="1" applyFill="1" applyBorder="1" applyAlignment="1" applyProtection="1">
      <alignment horizontal="center" vertical="center"/>
      <protection hidden="1"/>
    </xf>
    <xf numFmtId="1" fontId="1" fillId="3" borderId="45" xfId="0" applyNumberFormat="1" applyFont="1" applyFill="1" applyBorder="1" applyAlignment="1" applyProtection="1">
      <alignment horizontal="center" vertical="center"/>
      <protection hidden="1"/>
    </xf>
    <xf numFmtId="1" fontId="1" fillId="3" borderId="99" xfId="0" applyNumberFormat="1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5" fillId="0" borderId="19" xfId="0" applyFont="1" applyFill="1" applyBorder="1" applyAlignment="1" applyProtection="1">
      <alignment horizontal="center" vertical="center"/>
      <protection locked="0" hidden="1"/>
    </xf>
    <xf numFmtId="0" fontId="2" fillId="0" borderId="30" xfId="0" applyFont="1" applyFill="1" applyBorder="1" applyAlignment="1" applyProtection="1">
      <alignment horizontal="center" vertical="center" shrinkToFit="1"/>
      <protection locked="0" hidden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 hidden="1"/>
    </xf>
    <xf numFmtId="0" fontId="4" fillId="0" borderId="28" xfId="1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/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/>
      <protection locked="0" hidden="1"/>
    </xf>
    <xf numFmtId="0" fontId="4" fillId="0" borderId="110" xfId="0" applyFont="1" applyFill="1" applyBorder="1" applyAlignment="1" applyProtection="1">
      <alignment vertical="center"/>
      <protection hidden="1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14" xfId="0" applyFont="1" applyFill="1" applyBorder="1" applyAlignment="1" applyProtection="1">
      <alignment horizontal="center" vertical="center"/>
      <protection locked="0"/>
    </xf>
    <xf numFmtId="0" fontId="4" fillId="0" borderId="116" xfId="0" applyFont="1" applyFill="1" applyBorder="1" applyAlignment="1" applyProtection="1">
      <alignment horizontal="center" vertical="center"/>
      <protection locked="0"/>
    </xf>
    <xf numFmtId="0" fontId="4" fillId="0" borderId="117" xfId="0" applyFont="1" applyFill="1" applyBorder="1" applyAlignment="1" applyProtection="1">
      <alignment horizontal="center" vertical="center"/>
      <protection locked="0"/>
    </xf>
    <xf numFmtId="0" fontId="4" fillId="0" borderId="118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4" fillId="0" borderId="118" xfId="0" applyFont="1" applyFill="1" applyBorder="1" applyAlignment="1" applyProtection="1">
      <alignment horizontal="center" vertical="center"/>
      <protection locked="0" hidden="1"/>
    </xf>
    <xf numFmtId="0" fontId="4" fillId="0" borderId="116" xfId="0" applyFont="1" applyFill="1" applyBorder="1" applyAlignment="1" applyProtection="1">
      <alignment horizontal="center" vertical="center"/>
      <protection locked="0" hidden="1"/>
    </xf>
    <xf numFmtId="0" fontId="4" fillId="0" borderId="119" xfId="0" applyFont="1" applyFill="1" applyBorder="1" applyAlignment="1" applyProtection="1">
      <alignment horizontal="center" vertical="center"/>
      <protection locked="0" hidden="1"/>
    </xf>
    <xf numFmtId="0" fontId="4" fillId="0" borderId="116" xfId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center" vertical="center"/>
      <protection hidden="1"/>
    </xf>
    <xf numFmtId="0" fontId="4" fillId="3" borderId="107" xfId="0" applyFont="1" applyFill="1" applyBorder="1" applyAlignment="1" applyProtection="1">
      <alignment horizontal="center" vertical="center"/>
      <protection hidden="1"/>
    </xf>
    <xf numFmtId="0" fontId="4" fillId="3" borderId="108" xfId="1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63" xfId="0" applyFont="1" applyFill="1" applyBorder="1" applyAlignment="1" applyProtection="1">
      <alignment horizontal="center" vertical="center"/>
      <protection hidden="1"/>
    </xf>
    <xf numFmtId="0" fontId="4" fillId="0" borderId="113" xfId="0" applyFont="1" applyFill="1" applyBorder="1" applyAlignment="1" applyProtection="1">
      <alignment horizontal="center" vertical="center"/>
      <protection hidden="1"/>
    </xf>
    <xf numFmtId="0" fontId="4" fillId="0" borderId="108" xfId="1" applyFont="1" applyFill="1" applyBorder="1" applyAlignment="1" applyProtection="1">
      <alignment horizontal="center" vertical="center"/>
      <protection hidden="1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112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hidden="1"/>
    </xf>
    <xf numFmtId="0" fontId="4" fillId="3" borderId="1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92" xfId="0" applyFont="1" applyFill="1" applyBorder="1" applyAlignment="1" applyProtection="1">
      <alignment horizontal="center" vertical="center"/>
      <protection hidden="1"/>
    </xf>
    <xf numFmtId="0" fontId="4" fillId="0" borderId="121" xfId="0" applyFont="1" applyFill="1" applyBorder="1" applyAlignment="1" applyProtection="1">
      <alignment horizontal="center" vertical="center"/>
      <protection hidden="1"/>
    </xf>
    <xf numFmtId="1" fontId="4" fillId="3" borderId="4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/>
      <protection hidden="1"/>
    </xf>
    <xf numFmtId="0" fontId="4" fillId="3" borderId="42" xfId="1" applyFont="1" applyFill="1" applyBorder="1" applyAlignment="1" applyProtection="1">
      <alignment horizontal="center" vertical="center"/>
      <protection hidden="1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>
      <alignment horizontal="left" vertical="center" wrapText="1" indent="1"/>
      <protection locked="0"/>
    </xf>
    <xf numFmtId="0" fontId="4" fillId="0" borderId="96" xfId="0" applyFont="1" applyFill="1" applyBorder="1" applyAlignment="1" applyProtection="1">
      <alignment horizontal="center" vertical="center"/>
      <protection hidden="1"/>
    </xf>
    <xf numFmtId="0" fontId="4" fillId="0" borderId="122" xfId="0" applyFont="1" applyFill="1" applyBorder="1" applyAlignment="1" applyProtection="1">
      <alignment horizontal="center" vertical="center"/>
      <protection hidden="1"/>
    </xf>
    <xf numFmtId="0" fontId="4" fillId="0" borderId="123" xfId="0" applyFont="1" applyFill="1" applyBorder="1" applyAlignment="1" applyProtection="1">
      <alignment horizontal="center" vertical="center"/>
      <protection hidden="1"/>
    </xf>
    <xf numFmtId="0" fontId="4" fillId="0" borderId="100" xfId="0" applyFont="1" applyFill="1" applyBorder="1" applyAlignment="1" applyProtection="1">
      <alignment horizontal="center" vertical="center"/>
      <protection hidden="1"/>
    </xf>
    <xf numFmtId="0" fontId="4" fillId="0" borderId="90" xfId="0" applyFont="1" applyFill="1" applyBorder="1" applyAlignment="1" applyProtection="1">
      <alignment horizontal="center" vertical="center"/>
      <protection locked="0" hidden="1"/>
    </xf>
    <xf numFmtId="0" fontId="4" fillId="0" borderId="44" xfId="0" applyFont="1" applyFill="1" applyBorder="1" applyAlignment="1" applyProtection="1">
      <alignment horizontal="center" vertical="center"/>
      <protection locked="0" hidden="1"/>
    </xf>
    <xf numFmtId="0" fontId="4" fillId="0" borderId="93" xfId="0" applyFont="1" applyFill="1" applyBorder="1" applyAlignment="1" applyProtection="1">
      <alignment horizontal="center" vertical="center"/>
      <protection locked="0" hidden="1"/>
    </xf>
    <xf numFmtId="0" fontId="4" fillId="0" borderId="115" xfId="0" applyFont="1" applyFill="1" applyBorder="1" applyAlignment="1" applyProtection="1">
      <alignment horizontal="center" vertical="center"/>
      <protection locked="0" hidden="1"/>
    </xf>
    <xf numFmtId="0" fontId="4" fillId="0" borderId="90" xfId="0" applyFont="1" applyFill="1" applyBorder="1" applyAlignment="1" applyProtection="1">
      <alignment horizontal="center" vertical="center"/>
      <protection locked="0"/>
    </xf>
    <xf numFmtId="0" fontId="4" fillId="0" borderId="44" xfId="1" applyFont="1" applyFill="1" applyBorder="1" applyAlignment="1" applyProtection="1">
      <alignment horizontal="center" vertical="center"/>
      <protection locked="0"/>
    </xf>
    <xf numFmtId="0" fontId="4" fillId="0" borderId="44" xfId="1" applyFont="1" applyFill="1" applyBorder="1" applyAlignment="1" applyProtection="1">
      <alignment horizontal="center" vertical="center"/>
      <protection hidden="1"/>
    </xf>
    <xf numFmtId="0" fontId="4" fillId="3" borderId="120" xfId="0" applyFont="1" applyFill="1" applyBorder="1" applyAlignment="1" applyProtection="1">
      <alignment horizontal="left" vertical="center" wrapText="1" indent="1"/>
      <protection hidden="1"/>
    </xf>
    <xf numFmtId="0" fontId="4" fillId="3" borderId="43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 wrapText="1" indent="1" shrinkToFit="1"/>
      <protection locked="0"/>
    </xf>
    <xf numFmtId="0" fontId="4" fillId="3" borderId="28" xfId="0" applyFont="1" applyFill="1" applyBorder="1" applyAlignment="1" applyProtection="1">
      <alignment horizontal="left" vertical="center" wrapText="1" indent="1" shrinkToFit="1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112" xfId="0" applyFont="1" applyBorder="1" applyAlignment="1" applyProtection="1">
      <alignment horizontal="center" vertical="center"/>
      <protection locked="0"/>
    </xf>
    <xf numFmtId="0" fontId="4" fillId="0" borderId="51" xfId="1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left" vertical="center" wrapText="1" indent="1"/>
    </xf>
    <xf numFmtId="0" fontId="4" fillId="0" borderId="70" xfId="0" applyFont="1" applyFill="1" applyBorder="1" applyAlignment="1" applyProtection="1">
      <alignment horizontal="center" vertical="center"/>
      <protection hidden="1"/>
    </xf>
    <xf numFmtId="0" fontId="4" fillId="0" borderId="68" xfId="0" applyFont="1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>
      <alignment vertical="center"/>
    </xf>
    <xf numFmtId="0" fontId="1" fillId="0" borderId="0" xfId="0" applyFont="1" applyBorder="1"/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left" vertical="center" wrapText="1" indent="1"/>
      <protection locked="0"/>
    </xf>
    <xf numFmtId="0" fontId="4" fillId="0" borderId="58" xfId="0" applyFont="1" applyFill="1" applyBorder="1"/>
    <xf numFmtId="0" fontId="4" fillId="0" borderId="27" xfId="0" applyFont="1" applyFill="1" applyBorder="1"/>
    <xf numFmtId="0" fontId="4" fillId="0" borderId="81" xfId="0" applyFont="1" applyFill="1" applyBorder="1"/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3" borderId="126" xfId="0" applyFont="1" applyFill="1" applyBorder="1" applyAlignment="1" applyProtection="1">
      <alignment horizontal="center" vertical="center"/>
      <protection hidden="1"/>
    </xf>
    <xf numFmtId="0" fontId="4" fillId="3" borderId="61" xfId="0" applyFont="1" applyFill="1" applyBorder="1" applyAlignment="1">
      <alignment horizontal="left" vertical="center" wrapText="1" indent="1"/>
    </xf>
    <xf numFmtId="0" fontId="4" fillId="3" borderId="48" xfId="0" applyFont="1" applyFill="1" applyBorder="1" applyAlignment="1" applyProtection="1">
      <alignment horizontal="center" vertical="center"/>
      <protection hidden="1"/>
    </xf>
    <xf numFmtId="0" fontId="4" fillId="3" borderId="113" xfId="0" applyFont="1" applyFill="1" applyBorder="1" applyAlignment="1" applyProtection="1">
      <alignment horizontal="center" vertical="center"/>
      <protection hidden="1"/>
    </xf>
    <xf numFmtId="0" fontId="4" fillId="3" borderId="108" xfId="0" applyFont="1" applyFill="1" applyBorder="1" applyAlignment="1" applyProtection="1">
      <alignment horizontal="center" vertical="center" wrapText="1"/>
      <protection hidden="1"/>
    </xf>
    <xf numFmtId="0" fontId="4" fillId="3" borderId="53" xfId="0" applyFont="1" applyFill="1" applyBorder="1" applyAlignment="1" applyProtection="1">
      <alignment horizontal="center" vertical="center" wrapText="1"/>
      <protection hidden="1"/>
    </xf>
    <xf numFmtId="0" fontId="4" fillId="3" borderId="51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4" fillId="3" borderId="107" xfId="0" applyFont="1" applyFill="1" applyBorder="1" applyAlignment="1" applyProtection="1">
      <alignment horizontal="center" vertical="center" wrapText="1"/>
      <protection hidden="1"/>
    </xf>
    <xf numFmtId="0" fontId="4" fillId="3" borderId="127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67" xfId="0" applyFont="1" applyFill="1" applyBorder="1" applyAlignment="1" applyProtection="1">
      <alignment horizontal="center" vertical="center"/>
      <protection hidden="1"/>
    </xf>
    <xf numFmtId="0" fontId="4" fillId="3" borderId="139" xfId="0" applyFont="1" applyFill="1" applyBorder="1" applyAlignment="1" applyProtection="1">
      <alignment horizontal="center" vertical="center"/>
      <protection hidden="1"/>
    </xf>
    <xf numFmtId="0" fontId="4" fillId="3" borderId="65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140" xfId="0" applyFont="1" applyFill="1" applyBorder="1" applyAlignment="1" applyProtection="1">
      <alignment horizontal="center" vertical="center"/>
      <protection hidden="1"/>
    </xf>
    <xf numFmtId="0" fontId="4" fillId="0" borderId="141" xfId="0" applyFont="1" applyFill="1" applyBorder="1" applyAlignment="1" applyProtection="1">
      <alignment horizontal="center" vertical="center"/>
      <protection hidden="1"/>
    </xf>
    <xf numFmtId="0" fontId="4" fillId="0" borderId="142" xfId="0" applyFont="1" applyFill="1" applyBorder="1" applyAlignment="1" applyProtection="1">
      <alignment horizontal="center" vertical="center"/>
      <protection hidden="1"/>
    </xf>
    <xf numFmtId="0" fontId="4" fillId="0" borderId="141" xfId="1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0" fontId="4" fillId="0" borderId="111" xfId="0" applyFont="1" applyFill="1" applyBorder="1" applyAlignment="1" applyProtection="1">
      <alignment horizontal="center" vertical="center"/>
      <protection hidden="1"/>
    </xf>
    <xf numFmtId="0" fontId="4" fillId="0" borderId="93" xfId="0" applyFont="1" applyFill="1" applyBorder="1" applyAlignment="1" applyProtection="1">
      <alignment horizontal="center" vertical="center"/>
      <protection hidden="1"/>
    </xf>
    <xf numFmtId="0" fontId="4" fillId="3" borderId="143" xfId="0" applyFont="1" applyFill="1" applyBorder="1" applyAlignment="1" applyProtection="1">
      <alignment horizontal="center" vertical="center" wrapText="1"/>
      <protection hidden="1"/>
    </xf>
    <xf numFmtId="0" fontId="4" fillId="3" borderId="113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>
      <alignment horizontal="center"/>
    </xf>
    <xf numFmtId="0" fontId="4" fillId="0" borderId="144" xfId="0" applyFont="1" applyFill="1" applyBorder="1"/>
    <xf numFmtId="0" fontId="4" fillId="3" borderId="49" xfId="0" applyFont="1" applyFill="1" applyBorder="1" applyAlignment="1" applyProtection="1">
      <alignment horizontal="center" vertical="center" wrapText="1"/>
      <protection hidden="1"/>
    </xf>
    <xf numFmtId="0" fontId="4" fillId="0" borderId="42" xfId="1" applyFont="1" applyFill="1" applyBorder="1" applyAlignment="1" applyProtection="1">
      <alignment horizontal="center" vertical="center"/>
      <protection hidden="1"/>
    </xf>
    <xf numFmtId="0" fontId="4" fillId="0" borderId="120" xfId="0" applyFont="1" applyFill="1" applyBorder="1" applyAlignment="1" applyProtection="1">
      <alignment horizontal="left" vertical="center" wrapText="1" indent="1"/>
      <protection hidden="1"/>
    </xf>
    <xf numFmtId="0" fontId="4" fillId="0" borderId="62" xfId="0" applyFont="1" applyFill="1" applyBorder="1" applyAlignment="1" applyProtection="1">
      <alignment horizontal="center" vertical="center"/>
      <protection hidden="1"/>
    </xf>
    <xf numFmtId="0" fontId="4" fillId="0" borderId="145" xfId="0" applyFont="1" applyFill="1" applyBorder="1" applyAlignment="1" applyProtection="1">
      <alignment horizontal="center" vertical="center"/>
      <protection hidden="1"/>
    </xf>
    <xf numFmtId="0" fontId="4" fillId="0" borderId="146" xfId="0" applyFont="1" applyFill="1" applyBorder="1" applyAlignment="1" applyProtection="1">
      <alignment horizontal="center" vertical="center"/>
      <protection hidden="1"/>
    </xf>
    <xf numFmtId="0" fontId="4" fillId="0" borderId="125" xfId="0" applyFont="1" applyFill="1" applyBorder="1" applyAlignment="1" applyProtection="1">
      <alignment horizontal="center" vertical="center"/>
      <protection hidden="1"/>
    </xf>
    <xf numFmtId="0" fontId="4" fillId="0" borderId="147" xfId="0" applyFont="1" applyFill="1" applyBorder="1" applyAlignment="1" applyProtection="1">
      <alignment horizontal="center" vertical="center"/>
      <protection hidden="1"/>
    </xf>
    <xf numFmtId="0" fontId="4" fillId="0" borderId="148" xfId="0" applyFont="1" applyFill="1" applyBorder="1" applyAlignment="1" applyProtection="1">
      <alignment horizontal="center" vertical="center"/>
      <protection hidden="1"/>
    </xf>
    <xf numFmtId="0" fontId="4" fillId="0" borderId="149" xfId="0" applyFont="1" applyFill="1" applyBorder="1" applyAlignment="1" applyProtection="1">
      <alignment horizontal="center" vertical="center"/>
      <protection hidden="1"/>
    </xf>
    <xf numFmtId="0" fontId="4" fillId="0" borderId="124" xfId="0" applyFont="1" applyFill="1" applyBorder="1" applyAlignment="1" applyProtection="1">
      <alignment horizontal="center" vertical="center"/>
      <protection hidden="1"/>
    </xf>
    <xf numFmtId="0" fontId="4" fillId="0" borderId="124" xfId="1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5" borderId="40" xfId="0" applyFont="1" applyFill="1" applyBorder="1" applyAlignment="1" applyProtection="1">
      <alignment horizontal="left" vertical="center" wrapText="1" indent="1"/>
      <protection locked="0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39" xfId="0" applyFont="1" applyFill="1" applyBorder="1" applyAlignment="1" applyProtection="1">
      <alignment horizontal="center" vertical="center"/>
      <protection hidden="1"/>
    </xf>
    <xf numFmtId="0" fontId="4" fillId="5" borderId="40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5" fillId="5" borderId="111" xfId="0" applyFont="1" applyFill="1" applyBorder="1" applyAlignment="1" applyProtection="1">
      <alignment horizontal="center" vertical="center"/>
      <protection locked="0"/>
    </xf>
    <xf numFmtId="0" fontId="4" fillId="5" borderId="110" xfId="0" applyFont="1" applyFill="1" applyBorder="1" applyAlignment="1" applyProtection="1">
      <alignment horizontal="center" vertical="center"/>
      <protection locked="0"/>
    </xf>
    <xf numFmtId="0" fontId="4" fillId="5" borderId="111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Fill="1" applyAlignment="1" applyProtection="1">
      <alignment horizontal="left" vertical="center"/>
      <protection hidden="1"/>
    </xf>
    <xf numFmtId="0" fontId="6" fillId="4" borderId="13" xfId="0" applyFont="1" applyFill="1" applyBorder="1" applyAlignment="1" applyProtection="1">
      <alignment horizontal="left" vertical="center" wrapText="1"/>
      <protection hidden="1"/>
    </xf>
    <xf numFmtId="0" fontId="6" fillId="4" borderId="14" xfId="0" applyFont="1" applyFill="1" applyBorder="1" applyAlignment="1" applyProtection="1">
      <alignment horizontal="left" vertical="center" wrapText="1"/>
      <protection hidden="1"/>
    </xf>
    <xf numFmtId="0" fontId="6" fillId="4" borderId="38" xfId="0" applyFont="1" applyFill="1" applyBorder="1" applyAlignment="1" applyProtection="1">
      <alignment horizontal="left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3" borderId="82" xfId="0" applyFont="1" applyFill="1" applyBorder="1" applyAlignment="1" applyProtection="1">
      <alignment horizontal="center" vertical="center" wrapText="1"/>
      <protection hidden="1"/>
    </xf>
    <xf numFmtId="0" fontId="6" fillId="3" borderId="83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1" fontId="1" fillId="3" borderId="82" xfId="0" applyNumberFormat="1" applyFont="1" applyFill="1" applyBorder="1" applyAlignment="1" applyProtection="1">
      <alignment horizontal="center" vertical="center"/>
      <protection hidden="1"/>
    </xf>
    <xf numFmtId="1" fontId="1" fillId="3" borderId="83" xfId="0" applyNumberFormat="1" applyFont="1" applyFill="1" applyBorder="1" applyAlignment="1" applyProtection="1">
      <alignment horizontal="center" vertical="center"/>
      <protection hidden="1"/>
    </xf>
    <xf numFmtId="1" fontId="1" fillId="3" borderId="80" xfId="0" applyNumberFormat="1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left" vertical="center" wrapText="1" indent="1"/>
      <protection hidden="1"/>
    </xf>
    <xf numFmtId="0" fontId="1" fillId="3" borderId="14" xfId="0" applyFont="1" applyFill="1" applyBorder="1" applyAlignment="1" applyProtection="1">
      <alignment horizontal="left" vertical="center" wrapText="1" indent="1"/>
      <protection hidden="1"/>
    </xf>
    <xf numFmtId="0" fontId="1" fillId="3" borderId="38" xfId="0" applyFont="1" applyFill="1" applyBorder="1" applyAlignment="1" applyProtection="1">
      <alignment horizontal="left" vertical="center" wrapText="1" indent="1"/>
      <protection hidden="1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horizontal="left" vertical="center" wrapText="1" indent="1"/>
      <protection hidden="1"/>
    </xf>
    <xf numFmtId="0" fontId="1" fillId="3" borderId="37" xfId="0" applyFont="1" applyFill="1" applyBorder="1" applyAlignment="1" applyProtection="1">
      <alignment horizontal="left" vertical="center" wrapText="1" indent="1"/>
      <protection hidden="1"/>
    </xf>
    <xf numFmtId="1" fontId="1" fillId="3" borderId="88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84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89" xfId="0" applyNumberFormat="1" applyFont="1" applyFill="1" applyBorder="1" applyAlignment="1" applyProtection="1">
      <alignment horizontal="center" vertical="center"/>
      <protection hidden="1"/>
    </xf>
    <xf numFmtId="1" fontId="1" fillId="3" borderId="92" xfId="0" applyNumberFormat="1" applyFont="1" applyFill="1" applyBorder="1" applyAlignment="1" applyProtection="1">
      <alignment horizontal="center" vertical="center"/>
      <protection hidden="1"/>
    </xf>
    <xf numFmtId="1" fontId="1" fillId="3" borderId="9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1" fontId="1" fillId="0" borderId="47" xfId="0" applyNumberFormat="1" applyFont="1" applyFill="1" applyBorder="1" applyAlignment="1" applyProtection="1">
      <alignment horizontal="center" vertical="center"/>
      <protection hidden="1"/>
    </xf>
    <xf numFmtId="1" fontId="1" fillId="0" borderId="54" xfId="0" applyNumberFormat="1" applyFont="1" applyFill="1" applyBorder="1" applyAlignment="1" applyProtection="1">
      <alignment horizontal="center" vertical="center"/>
      <protection hidden="1"/>
    </xf>
    <xf numFmtId="1" fontId="1" fillId="3" borderId="13" xfId="0" applyNumberFormat="1" applyFont="1" applyFill="1" applyBorder="1" applyAlignment="1" applyProtection="1">
      <alignment horizontal="center" vertical="center"/>
      <protection hidden="1"/>
    </xf>
    <xf numFmtId="1" fontId="1" fillId="3" borderId="15" xfId="0" applyNumberFormat="1" applyFont="1" applyFill="1" applyBorder="1" applyAlignment="1" applyProtection="1">
      <alignment horizontal="center" vertical="center"/>
      <protection hidden="1"/>
    </xf>
    <xf numFmtId="1" fontId="1" fillId="3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105" xfId="0" applyFont="1" applyFill="1" applyBorder="1" applyAlignment="1" applyProtection="1">
      <alignment horizontal="left" vertical="center" wrapText="1" indent="1"/>
      <protection hidden="1"/>
    </xf>
    <xf numFmtId="0" fontId="1" fillId="0" borderId="69" xfId="0" applyFont="1" applyFill="1" applyBorder="1" applyAlignment="1" applyProtection="1">
      <alignment horizontal="left" vertical="center" wrapText="1" indent="1"/>
      <protection hidden="1"/>
    </xf>
    <xf numFmtId="0" fontId="1" fillId="0" borderId="106" xfId="0" applyFont="1" applyFill="1" applyBorder="1" applyAlignment="1" applyProtection="1">
      <alignment horizontal="left" vertical="center" wrapText="1" indent="1"/>
      <protection hidden="1"/>
    </xf>
    <xf numFmtId="0" fontId="1" fillId="0" borderId="105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106" xfId="0" applyFont="1" applyFill="1" applyBorder="1" applyAlignment="1" applyProtection="1">
      <alignment horizontal="center" vertical="center" wrapText="1"/>
      <protection hidden="1"/>
    </xf>
    <xf numFmtId="0" fontId="1" fillId="0" borderId="105" xfId="0" applyFont="1" applyFill="1" applyBorder="1" applyAlignment="1" applyProtection="1">
      <alignment horizontal="center" vertical="center"/>
      <protection hidden="1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0" fontId="1" fillId="0" borderId="70" xfId="0" applyFont="1" applyFill="1" applyBorder="1" applyAlignment="1" applyProtection="1">
      <alignment horizontal="center" vertical="center"/>
      <protection hidden="1"/>
    </xf>
    <xf numFmtId="0" fontId="1" fillId="0" borderId="67" xfId="0" applyFont="1" applyFill="1" applyBorder="1" applyAlignment="1" applyProtection="1">
      <alignment horizontal="center" vertical="center"/>
      <protection hidden="1"/>
    </xf>
    <xf numFmtId="1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55" xfId="0" applyFont="1" applyFill="1" applyBorder="1" applyAlignment="1" applyProtection="1">
      <alignment horizontal="left" vertical="center" wrapText="1" indent="1"/>
      <protection hidden="1"/>
    </xf>
    <xf numFmtId="0" fontId="5" fillId="2" borderId="56" xfId="0" applyFont="1" applyFill="1" applyBorder="1" applyAlignment="1" applyProtection="1">
      <alignment horizontal="left" vertical="center" wrapText="1" indent="1"/>
      <protection hidden="1"/>
    </xf>
    <xf numFmtId="0" fontId="5" fillId="2" borderId="77" xfId="0" applyFont="1" applyFill="1" applyBorder="1" applyAlignment="1" applyProtection="1">
      <alignment horizontal="left" vertical="center" wrapText="1" indent="1"/>
      <protection hidden="1"/>
    </xf>
    <xf numFmtId="0" fontId="5" fillId="2" borderId="75" xfId="0" applyFont="1" applyFill="1" applyBorder="1" applyAlignment="1" applyProtection="1">
      <alignment horizontal="left" vertical="center" wrapText="1" indent="1"/>
      <protection hidden="1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1" fontId="1" fillId="3" borderId="14" xfId="0" applyNumberFormat="1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0" fontId="1" fillId="3" borderId="74" xfId="0" applyFont="1" applyFill="1" applyBorder="1" applyAlignment="1" applyProtection="1">
      <alignment horizontal="center" vertical="center" wrapText="1"/>
      <protection hidden="1"/>
    </xf>
    <xf numFmtId="0" fontId="1" fillId="3" borderId="77" xfId="0" applyFont="1" applyFill="1" applyBorder="1" applyAlignment="1" applyProtection="1">
      <alignment horizontal="center" vertical="center" wrapText="1"/>
      <protection hidden="1"/>
    </xf>
    <xf numFmtId="0" fontId="1" fillId="3" borderId="75" xfId="0" applyFont="1" applyFill="1" applyBorder="1" applyAlignment="1" applyProtection="1">
      <alignment horizontal="center" vertical="center" wrapText="1"/>
      <protection hidden="1"/>
    </xf>
    <xf numFmtId="9" fontId="1" fillId="3" borderId="30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96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25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100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98" xfId="0" applyNumberFormat="1" applyFont="1" applyFill="1" applyBorder="1" applyAlignment="1" applyProtection="1">
      <alignment horizontal="center" vertical="center"/>
      <protection hidden="1"/>
    </xf>
    <xf numFmtId="1" fontId="1" fillId="3" borderId="87" xfId="0" applyNumberFormat="1" applyFont="1" applyFill="1" applyBorder="1" applyAlignment="1" applyProtection="1">
      <alignment horizontal="center" vertical="center"/>
      <protection hidden="1"/>
    </xf>
    <xf numFmtId="1" fontId="1" fillId="3" borderId="42" xfId="0" applyNumberFormat="1" applyFont="1" applyFill="1" applyBorder="1" applyAlignment="1" applyProtection="1">
      <alignment horizontal="center" vertical="center"/>
      <protection hidden="1"/>
    </xf>
    <xf numFmtId="1" fontId="1" fillId="3" borderId="44" xfId="0" applyNumberFormat="1" applyFont="1" applyFill="1" applyBorder="1" applyAlignment="1" applyProtection="1">
      <alignment horizontal="center" vertical="center"/>
      <protection hidden="1"/>
    </xf>
    <xf numFmtId="1" fontId="1" fillId="3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66" xfId="0" applyNumberFormat="1" applyFont="1" applyFill="1" applyBorder="1" applyAlignment="1" applyProtection="1">
      <alignment horizontal="center" vertical="center"/>
      <protection hidden="1"/>
    </xf>
    <xf numFmtId="1" fontId="1" fillId="0" borderId="69" xfId="0" applyNumberFormat="1" applyFont="1" applyFill="1" applyBorder="1" applyAlignment="1" applyProtection="1">
      <alignment horizontal="center" vertical="center"/>
      <protection hidden="1"/>
    </xf>
    <xf numFmtId="1" fontId="1" fillId="0" borderId="106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1" fillId="3" borderId="23" xfId="0" applyFont="1" applyFill="1" applyBorder="1" applyAlignment="1" applyProtection="1">
      <alignment horizontal="left" vertical="center" wrapText="1"/>
      <protection hidden="1"/>
    </xf>
    <xf numFmtId="0" fontId="1" fillId="3" borderId="20" xfId="0" applyFont="1" applyFill="1" applyBorder="1" applyAlignment="1" applyProtection="1">
      <alignment horizontal="left" vertical="center" wrapText="1"/>
      <protection hidden="1"/>
    </xf>
    <xf numFmtId="0" fontId="1" fillId="3" borderId="41" xfId="0" applyFont="1" applyFill="1" applyBorder="1" applyAlignment="1" applyProtection="1">
      <alignment horizontal="left" vertical="center" wrapText="1"/>
      <protection hidden="1"/>
    </xf>
    <xf numFmtId="0" fontId="1" fillId="3" borderId="74" xfId="0" applyFont="1" applyFill="1" applyBorder="1" applyAlignment="1" applyProtection="1">
      <alignment horizontal="left" vertical="center" wrapText="1"/>
      <protection hidden="1"/>
    </xf>
    <xf numFmtId="0" fontId="1" fillId="3" borderId="77" xfId="0" applyFont="1" applyFill="1" applyBorder="1" applyAlignment="1" applyProtection="1">
      <alignment horizontal="left" vertical="center" wrapText="1"/>
      <protection hidden="1"/>
    </xf>
    <xf numFmtId="0" fontId="1" fillId="3" borderId="75" xfId="0" applyFont="1" applyFill="1" applyBorder="1" applyAlignment="1" applyProtection="1">
      <alignment horizontal="left" vertical="center" wrapText="1"/>
      <protection hidden="1"/>
    </xf>
    <xf numFmtId="9" fontId="1" fillId="3" borderId="27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44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85" xfId="0" applyNumberFormat="1" applyFont="1" applyFill="1" applyBorder="1" applyAlignment="1" applyProtection="1">
      <alignment horizontal="center" vertical="center"/>
      <protection hidden="1"/>
    </xf>
    <xf numFmtId="1" fontId="1" fillId="3" borderId="43" xfId="0" applyNumberFormat="1" applyFont="1" applyFill="1" applyBorder="1" applyAlignment="1" applyProtection="1">
      <alignment horizontal="center" vertical="center"/>
      <protection hidden="1"/>
    </xf>
    <xf numFmtId="1" fontId="1" fillId="3" borderId="46" xfId="0" applyNumberFormat="1" applyFont="1" applyFill="1" applyBorder="1" applyAlignment="1" applyProtection="1">
      <alignment horizontal="center" vertical="center"/>
      <protection hidden="1"/>
    </xf>
    <xf numFmtId="1" fontId="1" fillId="3" borderId="86" xfId="0" applyNumberFormat="1" applyFont="1" applyFill="1" applyBorder="1" applyAlignment="1" applyProtection="1">
      <alignment horizontal="center" vertical="center"/>
      <protection hidden="1"/>
    </xf>
    <xf numFmtId="1" fontId="1" fillId="3" borderId="91" xfId="0" applyNumberFormat="1" applyFont="1" applyFill="1" applyBorder="1" applyAlignment="1" applyProtection="1">
      <alignment horizontal="center" vertical="center"/>
      <protection hidden="1"/>
    </xf>
    <xf numFmtId="1" fontId="1" fillId="3" borderId="97" xfId="0" applyNumberFormat="1" applyFont="1" applyFill="1" applyBorder="1" applyAlignment="1" applyProtection="1">
      <alignment horizontal="center" vertical="center"/>
      <protection hidden="1"/>
    </xf>
    <xf numFmtId="1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74" xfId="0" applyFont="1" applyFill="1" applyBorder="1" applyAlignment="1" applyProtection="1">
      <alignment horizontal="left" vertical="center" wrapText="1"/>
      <protection hidden="1"/>
    </xf>
    <xf numFmtId="0" fontId="6" fillId="4" borderId="77" xfId="0" applyFont="1" applyFill="1" applyBorder="1" applyAlignment="1" applyProtection="1">
      <alignment horizontal="left" vertical="center" wrapText="1"/>
      <protection hidden="1"/>
    </xf>
    <xf numFmtId="0" fontId="6" fillId="4" borderId="7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1" fillId="0" borderId="10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0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3" xfId="0" applyFont="1" applyFill="1" applyBorder="1" applyAlignment="1" applyProtection="1">
      <alignment horizontal="center" vertical="center" wrapText="1"/>
      <protection hidden="1"/>
    </xf>
    <xf numFmtId="0" fontId="1" fillId="0" borderId="102" xfId="0" applyFont="1" applyFill="1" applyBorder="1" applyAlignment="1" applyProtection="1">
      <alignment horizontal="center" vertical="center" wrapText="1"/>
      <protection hidden="1"/>
    </xf>
    <xf numFmtId="0" fontId="1" fillId="0" borderId="104" xfId="0" applyFont="1" applyFill="1" applyBorder="1" applyAlignment="1" applyProtection="1">
      <alignment horizontal="center" vertical="center" wrapText="1"/>
      <protection hidden="1"/>
    </xf>
    <xf numFmtId="1" fontId="6" fillId="3" borderId="9" xfId="0" applyNumberFormat="1" applyFont="1" applyFill="1" applyBorder="1" applyAlignment="1" applyProtection="1">
      <alignment horizontal="center" vertical="center"/>
      <protection hidden="1"/>
    </xf>
    <xf numFmtId="1" fontId="6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3" borderId="21" xfId="0" applyNumberFormat="1" applyFont="1" applyFill="1" applyBorder="1" applyAlignment="1" applyProtection="1">
      <alignment horizontal="center" vertical="center"/>
      <protection hidden="1"/>
    </xf>
    <xf numFmtId="1" fontId="6" fillId="3" borderId="22" xfId="0" applyNumberFormat="1" applyFont="1" applyFill="1" applyBorder="1" applyAlignment="1" applyProtection="1">
      <alignment horizontal="center" vertical="center"/>
      <protection hidden="1"/>
    </xf>
    <xf numFmtId="1" fontId="6" fillId="3" borderId="35" xfId="0" applyNumberFormat="1" applyFont="1" applyFill="1" applyBorder="1" applyAlignment="1" applyProtection="1">
      <alignment horizontal="center" vertical="center"/>
      <protection hidden="1"/>
    </xf>
    <xf numFmtId="1" fontId="6" fillId="3" borderId="36" xfId="0" applyNumberFormat="1" applyFont="1" applyFill="1" applyBorder="1" applyAlignment="1" applyProtection="1">
      <alignment horizontal="center" vertical="center"/>
      <protection hidden="1"/>
    </xf>
    <xf numFmtId="1" fontId="6" fillId="3" borderId="2" xfId="0" applyNumberFormat="1" applyFont="1" applyFill="1" applyBorder="1" applyAlignment="1" applyProtection="1">
      <alignment horizontal="center" vertical="center" textRotation="90"/>
      <protection hidden="1"/>
    </xf>
    <xf numFmtId="1" fontId="6" fillId="3" borderId="11" xfId="0" applyNumberFormat="1" applyFont="1" applyFill="1" applyBorder="1" applyAlignment="1" applyProtection="1">
      <alignment horizontal="center" vertical="center" textRotation="90"/>
      <protection hidden="1"/>
    </xf>
    <xf numFmtId="1" fontId="6" fillId="3" borderId="29" xfId="0" applyNumberFormat="1" applyFont="1" applyFill="1" applyBorder="1" applyAlignment="1" applyProtection="1">
      <alignment horizontal="center" vertical="center" textRotation="90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7" xfId="0" applyFont="1" applyFill="1" applyBorder="1" applyAlignment="1" applyProtection="1">
      <alignment horizontal="center" vertical="center" wrapText="1"/>
      <protection hidden="1"/>
    </xf>
    <xf numFmtId="0" fontId="5" fillId="2" borderId="75" xfId="0" applyFont="1" applyFill="1" applyBorder="1" applyAlignment="1" applyProtection="1">
      <alignment horizontal="center" vertical="center" wrapText="1"/>
      <protection hidden="1"/>
    </xf>
    <xf numFmtId="0" fontId="5" fillId="2" borderId="57" xfId="0" applyFont="1" applyFill="1" applyBorder="1" applyAlignment="1" applyProtection="1">
      <alignment horizontal="left" vertical="center" wrapText="1" indent="1"/>
      <protection hidden="1"/>
    </xf>
    <xf numFmtId="0" fontId="1" fillId="3" borderId="71" xfId="0" applyFont="1" applyFill="1" applyBorder="1" applyAlignment="1" applyProtection="1">
      <alignment horizontal="right" vertical="center"/>
      <protection hidden="1"/>
    </xf>
    <xf numFmtId="0" fontId="1" fillId="3" borderId="72" xfId="0" applyFont="1" applyFill="1" applyBorder="1" applyAlignment="1" applyProtection="1">
      <alignment horizontal="right" vertical="center"/>
      <protection hidden="1"/>
    </xf>
    <xf numFmtId="0" fontId="1" fillId="3" borderId="73" xfId="0" applyFont="1" applyFill="1" applyBorder="1" applyAlignment="1" applyProtection="1">
      <alignment horizontal="right" vertical="center"/>
      <protection hidden="1"/>
    </xf>
    <xf numFmtId="0" fontId="6" fillId="2" borderId="71" xfId="0" applyFont="1" applyFill="1" applyBorder="1" applyAlignment="1" applyProtection="1">
      <alignment horizontal="center" vertical="center"/>
      <protection hidden="1"/>
    </xf>
    <xf numFmtId="0" fontId="6" fillId="2" borderId="72" xfId="0" applyFont="1" applyFill="1" applyBorder="1" applyAlignment="1" applyProtection="1">
      <alignment horizontal="center" vertical="center"/>
      <protection hidden="1"/>
    </xf>
    <xf numFmtId="0" fontId="6" fillId="2" borderId="73" xfId="0" applyFont="1" applyFill="1" applyBorder="1" applyAlignment="1" applyProtection="1">
      <alignment horizontal="center" vertical="center"/>
      <protection hidden="1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76" xfId="0" applyFont="1" applyFill="1" applyBorder="1" applyAlignment="1" applyProtection="1">
      <alignment horizontal="center" vertical="center" wrapText="1"/>
      <protection hidden="1"/>
    </xf>
    <xf numFmtId="0" fontId="6" fillId="3" borderId="77" xfId="0" applyFont="1" applyFill="1" applyBorder="1" applyAlignment="1" applyProtection="1">
      <alignment horizontal="center" vertical="center" wrapText="1"/>
      <protection hidden="1"/>
    </xf>
    <xf numFmtId="0" fontId="6" fillId="3" borderId="75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1" fillId="3" borderId="78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 shrinkToFit="1"/>
      <protection locked="0" hidden="1"/>
    </xf>
    <xf numFmtId="0" fontId="4" fillId="0" borderId="33" xfId="0" applyFont="1" applyFill="1" applyBorder="1" applyAlignment="1" applyProtection="1">
      <alignment horizontal="center" vertical="center" shrinkToFit="1"/>
      <protection locked="0" hidden="1"/>
    </xf>
    <xf numFmtId="0" fontId="4" fillId="0" borderId="112" xfId="0" applyFont="1" applyFill="1" applyBorder="1" applyAlignment="1" applyProtection="1">
      <alignment horizontal="center" vertical="center" shrinkToFit="1"/>
      <protection locked="0" hidden="1"/>
    </xf>
    <xf numFmtId="0" fontId="4" fillId="0" borderId="129" xfId="0" applyFont="1" applyFill="1" applyBorder="1" applyAlignment="1" applyProtection="1">
      <alignment horizontal="center" vertical="center" shrinkToFit="1"/>
      <protection locked="0" hidden="1"/>
    </xf>
    <xf numFmtId="0" fontId="5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0" fontId="8" fillId="0" borderId="24" xfId="0" applyFont="1" applyFill="1" applyBorder="1" applyAlignment="1" applyProtection="1">
      <alignment horizontal="center" vertical="center"/>
      <protection locked="0" hidden="1"/>
    </xf>
    <xf numFmtId="0" fontId="2" fillId="0" borderId="31" xfId="0" applyFont="1" applyFill="1" applyBorder="1" applyAlignment="1" applyProtection="1">
      <alignment horizontal="center" vertical="center"/>
      <protection locked="0" hidden="1"/>
    </xf>
    <xf numFmtId="0" fontId="8" fillId="0" borderId="25" xfId="0" applyFont="1" applyFill="1" applyBorder="1" applyAlignment="1" applyProtection="1">
      <alignment horizontal="center" vertical="center"/>
      <protection locked="0" hidden="1"/>
    </xf>
    <xf numFmtId="0" fontId="8" fillId="0" borderId="32" xfId="0" applyFont="1" applyFill="1" applyBorder="1" applyAlignment="1" applyProtection="1">
      <alignment horizontal="center" vertical="center"/>
      <protection locked="0" hidden="1"/>
    </xf>
    <xf numFmtId="0" fontId="4" fillId="0" borderId="26" xfId="0" applyFont="1" applyFill="1" applyBorder="1" applyAlignment="1" applyProtection="1">
      <alignment horizontal="center" vertical="center" shrinkToFit="1"/>
      <protection locked="0" hidden="1"/>
    </xf>
    <xf numFmtId="0" fontId="4" fillId="0" borderId="30" xfId="0" applyFont="1" applyFill="1" applyBorder="1" applyAlignment="1" applyProtection="1">
      <alignment horizontal="center" vertical="center" shrinkToFit="1"/>
      <protection locked="0" hidden="1"/>
    </xf>
    <xf numFmtId="0" fontId="4" fillId="0" borderId="20" xfId="0" applyFont="1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Fill="1" applyBorder="1" applyAlignment="1" applyProtection="1">
      <alignment horizontal="center" vertical="center" shrinkToFit="1"/>
      <protection locked="0" hidden="1"/>
    </xf>
    <xf numFmtId="0" fontId="4" fillId="0" borderId="125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4" fillId="0" borderId="46" xfId="0" applyFont="1" applyFill="1" applyBorder="1" applyAlignment="1" applyProtection="1">
      <alignment horizontal="center" vertical="center" wrapText="1"/>
      <protection hidden="1"/>
    </xf>
    <xf numFmtId="0" fontId="5" fillId="2" borderId="53" xfId="0" applyFont="1" applyFill="1" applyBorder="1" applyAlignment="1" applyProtection="1">
      <alignment horizontal="left" vertical="center" wrapText="1" indent="1"/>
      <protection hidden="1"/>
    </xf>
    <xf numFmtId="0" fontId="5" fillId="2" borderId="48" xfId="0" applyFont="1" applyFill="1" applyBorder="1" applyAlignment="1" applyProtection="1">
      <alignment horizontal="left" vertical="center" wrapText="1" indent="1"/>
      <protection hidden="1"/>
    </xf>
    <xf numFmtId="0" fontId="5" fillId="2" borderId="49" xfId="0" applyFont="1" applyFill="1" applyBorder="1" applyAlignment="1" applyProtection="1">
      <alignment horizontal="left" vertical="center" wrapText="1" indent="1"/>
      <protection hidden="1"/>
    </xf>
    <xf numFmtId="0" fontId="4" fillId="0" borderId="12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0" fontId="5" fillId="2" borderId="6" xfId="0" applyFont="1" applyFill="1" applyBorder="1" applyAlignment="1" applyProtection="1">
      <alignment horizontal="center" vertical="center" wrapText="1"/>
      <protection locked="0" hidden="1"/>
    </xf>
    <xf numFmtId="0" fontId="5" fillId="2" borderId="37" xfId="0" applyFont="1" applyFill="1" applyBorder="1" applyAlignment="1" applyProtection="1">
      <alignment horizontal="center" vertical="center" wrapText="1"/>
      <protection locked="0" hidden="1"/>
    </xf>
    <xf numFmtId="0" fontId="5" fillId="2" borderId="13" xfId="0" applyFont="1" applyFill="1" applyBorder="1" applyAlignment="1" applyProtection="1">
      <alignment horizontal="left" vertical="center" wrapText="1" indent="1"/>
      <protection locked="0" hidden="1"/>
    </xf>
    <xf numFmtId="0" fontId="5" fillId="2" borderId="14" xfId="0" applyFont="1" applyFill="1" applyBorder="1" applyAlignment="1" applyProtection="1">
      <alignment horizontal="left" vertical="center" wrapText="1" indent="1"/>
      <protection locked="0" hidden="1"/>
    </xf>
    <xf numFmtId="0" fontId="5" fillId="2" borderId="38" xfId="0" applyFont="1" applyFill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" fillId="0" borderId="2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11" xfId="0" applyFont="1" applyFill="1" applyBorder="1" applyAlignment="1" applyProtection="1">
      <alignment horizontal="center" vertical="center" wrapText="1"/>
      <protection locked="0" hidden="1"/>
    </xf>
    <xf numFmtId="0" fontId="4" fillId="0" borderId="11" xfId="0" applyFont="1" applyFill="1" applyBorder="1" applyAlignment="1" applyProtection="1">
      <alignment horizontal="center" vertical="center" wrapText="1"/>
      <protection locked="0" hidden="1"/>
    </xf>
    <xf numFmtId="0" fontId="4" fillId="0" borderId="29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4" xfId="0" applyFont="1" applyFill="1" applyBorder="1" applyAlignment="1" applyProtection="1">
      <alignment horizontal="center" vertical="center" wrapText="1"/>
      <protection locked="0" hidden="1"/>
    </xf>
    <xf numFmtId="0" fontId="4" fillId="0" borderId="12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5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locked="0" hidden="1"/>
    </xf>
    <xf numFmtId="0" fontId="4" fillId="0" borderId="130" xfId="0" applyFont="1" applyFill="1" applyBorder="1" applyAlignment="1" applyProtection="1">
      <alignment horizontal="center" vertical="center"/>
      <protection locked="0" hidden="1"/>
    </xf>
    <xf numFmtId="0" fontId="5" fillId="0" borderId="134" xfId="0" applyFont="1" applyFill="1" applyBorder="1" applyAlignment="1" applyProtection="1">
      <alignment horizontal="center" vertical="center"/>
      <protection locked="0" hidden="1"/>
    </xf>
    <xf numFmtId="0" fontId="1" fillId="0" borderId="131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32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33" xfId="0" applyFont="1" applyFill="1" applyBorder="1" applyAlignment="1" applyProtection="1">
      <alignment horizontal="center" vertical="center" wrapText="1" shrinkToFit="1"/>
      <protection locked="0" hidden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3" xfId="0" applyFont="1" applyFill="1" applyBorder="1" applyAlignment="1" applyProtection="1">
      <alignment horizontal="center" vertical="center"/>
      <protection locked="0" hidden="1"/>
    </xf>
    <xf numFmtId="0" fontId="5" fillId="0" borderId="14" xfId="0" applyFont="1" applyFill="1" applyBorder="1" applyAlignment="1" applyProtection="1">
      <alignment horizontal="center" vertical="center"/>
      <protection locked="0" hidden="1"/>
    </xf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 applyProtection="1">
      <alignment horizontal="center" vertical="center"/>
      <protection locked="0" hidden="1"/>
    </xf>
    <xf numFmtId="0" fontId="4" fillId="0" borderId="128" xfId="0" applyFont="1" applyFill="1" applyBorder="1" applyAlignment="1" applyProtection="1">
      <alignment horizontal="center" vertical="center"/>
      <protection locked="0" hidden="1"/>
    </xf>
    <xf numFmtId="0" fontId="5" fillId="0" borderId="135" xfId="0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Fill="1" applyBorder="1" applyAlignment="1" applyProtection="1">
      <alignment horizontal="center" vertical="center"/>
      <protection locked="0" hidden="1"/>
    </xf>
    <xf numFmtId="0" fontId="4" fillId="0" borderId="39" xfId="0" applyFont="1" applyFill="1" applyBorder="1" applyAlignment="1" applyProtection="1">
      <alignment horizontal="center" vertical="center" shrinkToFit="1"/>
      <protection locked="0" hidden="1"/>
    </xf>
    <xf numFmtId="0" fontId="4" fillId="0" borderId="109" xfId="0" applyFont="1" applyFill="1" applyBorder="1" applyAlignment="1" applyProtection="1">
      <alignment horizontal="center" vertical="center" shrinkToFit="1"/>
      <protection locked="0" hidden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locked="0" hidden="1"/>
    </xf>
    <xf numFmtId="0" fontId="8" fillId="0" borderId="29" xfId="0" applyFont="1" applyFill="1" applyBorder="1" applyAlignment="1" applyProtection="1">
      <alignment horizontal="center" vertical="center" wrapText="1"/>
      <protection locked="0" hidden="1"/>
    </xf>
    <xf numFmtId="0" fontId="4" fillId="0" borderId="136" xfId="0" applyFont="1" applyFill="1" applyBorder="1" applyAlignment="1" applyProtection="1">
      <alignment horizontal="center" vertical="center" shrinkToFit="1"/>
      <protection locked="0" hidden="1"/>
    </xf>
    <xf numFmtId="0" fontId="4" fillId="0" borderId="137" xfId="0" applyFont="1" applyFill="1" applyBorder="1" applyAlignment="1" applyProtection="1">
      <alignment horizontal="center" vertical="center" shrinkToFit="1"/>
      <protection locked="0" hidden="1"/>
    </xf>
    <xf numFmtId="0" fontId="4" fillId="0" borderId="1" xfId="0" applyFont="1" applyFill="1" applyBorder="1" applyAlignment="1" applyProtection="1">
      <alignment horizontal="center" vertical="center" shrinkToFit="1"/>
      <protection locked="0" hidden="1"/>
    </xf>
    <xf numFmtId="0" fontId="4" fillId="0" borderId="28" xfId="0" applyFont="1" applyFill="1" applyBorder="1" applyAlignment="1" applyProtection="1">
      <alignment horizontal="center" vertical="center" shrinkToFit="1"/>
      <protection locked="0" hidden="1"/>
    </xf>
    <xf numFmtId="0" fontId="4" fillId="0" borderId="138" xfId="0" applyFont="1" applyFill="1" applyBorder="1" applyAlignment="1" applyProtection="1">
      <alignment horizontal="center" vertical="center" shrinkToFit="1"/>
      <protection locked="0" hidden="1"/>
    </xf>
  </cellXfs>
  <cellStyles count="2">
    <cellStyle name="Normalny" xfId="0" builtinId="0"/>
    <cellStyle name="Normalny_1 dzienne fizjoterapia mgr 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5"/>
  <sheetViews>
    <sheetView tabSelected="1" view="pageBreakPreview" topLeftCell="A2" zoomScaleNormal="100" zoomScaleSheetLayoutView="100" workbookViewId="0">
      <selection activeCell="A2" sqref="A2:V2"/>
    </sheetView>
  </sheetViews>
  <sheetFormatPr defaultColWidth="9.140625" defaultRowHeight="18.75" x14ac:dyDescent="0.3"/>
  <cols>
    <col min="1" max="1" width="7.85546875" style="1" customWidth="1"/>
    <col min="2" max="2" width="37.140625" style="1" customWidth="1"/>
    <col min="3" max="3" width="78.7109375" style="1" customWidth="1"/>
    <col min="4" max="4" width="12" style="1" customWidth="1"/>
    <col min="5" max="5" width="11.5703125" style="1" customWidth="1"/>
    <col min="6" max="6" width="12.85546875" style="1" customWidth="1"/>
    <col min="7" max="7" width="15.140625" style="1" customWidth="1"/>
    <col min="8" max="19" width="7.85546875" style="1" customWidth="1"/>
    <col min="20" max="20" width="16.5703125" style="1" customWidth="1"/>
    <col min="21" max="21" width="5" style="1" customWidth="1"/>
    <col min="22" max="22" width="10.7109375" style="1" customWidth="1"/>
    <col min="23" max="16384" width="9.140625" style="1"/>
  </cols>
  <sheetData>
    <row r="1" spans="1:22" ht="23.25" x14ac:dyDescent="0.35">
      <c r="A1" s="269" t="s">
        <v>161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2" s="64" customFormat="1" ht="22.9" customHeight="1" x14ac:dyDescent="0.3">
      <c r="A2" s="414" t="s">
        <v>123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1:22" s="64" customFormat="1" ht="22.9" customHeight="1" x14ac:dyDescent="0.3">
      <c r="A3" s="414" t="s">
        <v>61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</row>
    <row r="4" spans="1:22" s="64" customFormat="1" ht="23.1" customHeight="1" thickBot="1" x14ac:dyDescent="0.35">
      <c r="A4" s="415" t="s">
        <v>143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</row>
    <row r="5" spans="1:22" s="64" customFormat="1" ht="24" thickTop="1" x14ac:dyDescent="0.3">
      <c r="A5" s="416" t="s">
        <v>0</v>
      </c>
      <c r="B5" s="447" t="s">
        <v>124</v>
      </c>
      <c r="C5" s="416" t="s">
        <v>1</v>
      </c>
      <c r="D5" s="420" t="s">
        <v>2</v>
      </c>
      <c r="E5" s="421"/>
      <c r="F5" s="421"/>
      <c r="G5" s="421"/>
      <c r="H5" s="424" t="s">
        <v>3</v>
      </c>
      <c r="I5" s="425"/>
      <c r="J5" s="425"/>
      <c r="K5" s="425"/>
      <c r="L5" s="425"/>
      <c r="M5" s="426"/>
      <c r="N5" s="427" t="s">
        <v>4</v>
      </c>
      <c r="O5" s="425"/>
      <c r="P5" s="425"/>
      <c r="Q5" s="425"/>
      <c r="R5" s="425"/>
      <c r="S5" s="426"/>
      <c r="T5" s="428" t="s">
        <v>5</v>
      </c>
      <c r="U5" s="431" t="s">
        <v>6</v>
      </c>
      <c r="V5" s="432"/>
    </row>
    <row r="6" spans="1:22" s="64" customFormat="1" ht="23.25" x14ac:dyDescent="0.3">
      <c r="A6" s="417"/>
      <c r="B6" s="448"/>
      <c r="C6" s="417"/>
      <c r="D6" s="422"/>
      <c r="E6" s="423"/>
      <c r="F6" s="423"/>
      <c r="G6" s="423"/>
      <c r="H6" s="437" t="s">
        <v>7</v>
      </c>
      <c r="I6" s="438"/>
      <c r="J6" s="439"/>
      <c r="K6" s="440" t="s">
        <v>8</v>
      </c>
      <c r="L6" s="438"/>
      <c r="M6" s="441"/>
      <c r="N6" s="442" t="s">
        <v>9</v>
      </c>
      <c r="O6" s="438"/>
      <c r="P6" s="443"/>
      <c r="Q6" s="444" t="s">
        <v>10</v>
      </c>
      <c r="R6" s="438"/>
      <c r="S6" s="441"/>
      <c r="T6" s="429"/>
      <c r="U6" s="433"/>
      <c r="V6" s="434"/>
    </row>
    <row r="7" spans="1:22" s="64" customFormat="1" ht="23.25" x14ac:dyDescent="0.3">
      <c r="A7" s="417"/>
      <c r="B7" s="448"/>
      <c r="C7" s="417"/>
      <c r="D7" s="389" t="s">
        <v>11</v>
      </c>
      <c r="E7" s="390"/>
      <c r="F7" s="391" t="s">
        <v>12</v>
      </c>
      <c r="G7" s="393" t="s">
        <v>13</v>
      </c>
      <c r="H7" s="395" t="s">
        <v>14</v>
      </c>
      <c r="I7" s="385" t="s">
        <v>15</v>
      </c>
      <c r="J7" s="397" t="s">
        <v>16</v>
      </c>
      <c r="K7" s="445" t="s">
        <v>14</v>
      </c>
      <c r="L7" s="385" t="s">
        <v>15</v>
      </c>
      <c r="M7" s="387" t="s">
        <v>16</v>
      </c>
      <c r="N7" s="450" t="s">
        <v>14</v>
      </c>
      <c r="O7" s="385" t="s">
        <v>15</v>
      </c>
      <c r="P7" s="397" t="s">
        <v>16</v>
      </c>
      <c r="Q7" s="453" t="s">
        <v>14</v>
      </c>
      <c r="R7" s="385" t="s">
        <v>15</v>
      </c>
      <c r="S7" s="387" t="s">
        <v>16</v>
      </c>
      <c r="T7" s="429"/>
      <c r="U7" s="433"/>
      <c r="V7" s="434"/>
    </row>
    <row r="8" spans="1:22" s="64" customFormat="1" ht="24" customHeight="1" thickBot="1" x14ac:dyDescent="0.35">
      <c r="A8" s="418"/>
      <c r="B8" s="449"/>
      <c r="C8" s="419"/>
      <c r="D8" s="66" t="s">
        <v>17</v>
      </c>
      <c r="E8" s="65" t="s">
        <v>16</v>
      </c>
      <c r="F8" s="392"/>
      <c r="G8" s="394"/>
      <c r="H8" s="396"/>
      <c r="I8" s="386"/>
      <c r="J8" s="398"/>
      <c r="K8" s="446"/>
      <c r="L8" s="386"/>
      <c r="M8" s="388"/>
      <c r="N8" s="451"/>
      <c r="O8" s="386"/>
      <c r="P8" s="452"/>
      <c r="Q8" s="454"/>
      <c r="R8" s="386"/>
      <c r="S8" s="388"/>
      <c r="T8" s="430"/>
      <c r="U8" s="435"/>
      <c r="V8" s="436"/>
    </row>
    <row r="9" spans="1:22" s="64" customFormat="1" ht="23.25" thickTop="1" x14ac:dyDescent="0.3">
      <c r="A9" s="406" t="s">
        <v>147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8"/>
    </row>
    <row r="10" spans="1:22" s="64" customFormat="1" ht="22.5" x14ac:dyDescent="0.3">
      <c r="A10" s="409" t="s">
        <v>125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1"/>
    </row>
    <row r="11" spans="1:22" s="2" customFormat="1" ht="23.25" x14ac:dyDescent="0.3">
      <c r="A11" s="4" t="s">
        <v>18</v>
      </c>
      <c r="B11" s="277" t="s">
        <v>131</v>
      </c>
      <c r="C11" s="5" t="s">
        <v>60</v>
      </c>
      <c r="D11" s="6">
        <f>SUM(F11:G11)</f>
        <v>39</v>
      </c>
      <c r="E11" s="7">
        <f>SUM(J11,M11,P11,S11)</f>
        <v>3</v>
      </c>
      <c r="F11" s="8">
        <f>SUM(H11,K11,N11,Q11)</f>
        <v>13</v>
      </c>
      <c r="G11" s="9">
        <f>SUM(I11,L11,O11,R11)</f>
        <v>26</v>
      </c>
      <c r="H11" s="75">
        <v>13</v>
      </c>
      <c r="I11" s="69">
        <v>26</v>
      </c>
      <c r="J11" s="79">
        <v>3</v>
      </c>
      <c r="K11" s="75"/>
      <c r="L11" s="69"/>
      <c r="M11" s="76"/>
      <c r="N11" s="75"/>
      <c r="O11" s="69"/>
      <c r="P11" s="80"/>
      <c r="Q11" s="75"/>
      <c r="R11" s="69"/>
      <c r="S11" s="76"/>
      <c r="T11" s="75" t="s">
        <v>19</v>
      </c>
      <c r="U11" s="71" t="s">
        <v>20</v>
      </c>
      <c r="V11" s="72">
        <f t="shared" ref="V11:V14" si="0">MAX(IF(J11&gt;0,1,0),IF(M11&gt;0,2,0),IF(P11&gt;0,3,0),IF(S11&gt;0,4,0))</f>
        <v>1</v>
      </c>
    </row>
    <row r="12" spans="1:22" s="2" customFormat="1" ht="23.25" x14ac:dyDescent="0.3">
      <c r="A12" s="4" t="s">
        <v>21</v>
      </c>
      <c r="B12" s="278"/>
      <c r="C12" s="5" t="s">
        <v>74</v>
      </c>
      <c r="D12" s="6">
        <f t="shared" ref="D12:D14" si="1">SUM(F12:G12)</f>
        <v>39</v>
      </c>
      <c r="E12" s="7">
        <f t="shared" ref="E12:E15" si="2">SUM(J12,M12,P12,S12)</f>
        <v>3</v>
      </c>
      <c r="F12" s="8">
        <f t="shared" ref="F12:F14" si="3">SUM(H12,K12,N12,Q12)</f>
        <v>13</v>
      </c>
      <c r="G12" s="9">
        <f t="shared" ref="G12:G14" si="4">SUM(I12,L12,O12,R12)</f>
        <v>26</v>
      </c>
      <c r="H12" s="75">
        <v>13</v>
      </c>
      <c r="I12" s="69">
        <v>26</v>
      </c>
      <c r="J12" s="80">
        <v>3</v>
      </c>
      <c r="K12" s="75"/>
      <c r="L12" s="69"/>
      <c r="M12" s="76"/>
      <c r="N12" s="75"/>
      <c r="O12" s="69"/>
      <c r="P12" s="80"/>
      <c r="Q12" s="75"/>
      <c r="R12" s="69"/>
      <c r="S12" s="76"/>
      <c r="T12" s="75" t="s">
        <v>19</v>
      </c>
      <c r="U12" s="71" t="s">
        <v>20</v>
      </c>
      <c r="V12" s="72">
        <f t="shared" si="0"/>
        <v>1</v>
      </c>
    </row>
    <row r="13" spans="1:22" s="2" customFormat="1" ht="23.25" x14ac:dyDescent="0.3">
      <c r="A13" s="4" t="s">
        <v>22</v>
      </c>
      <c r="B13" s="278"/>
      <c r="C13" s="5" t="s">
        <v>112</v>
      </c>
      <c r="D13" s="6">
        <f t="shared" si="1"/>
        <v>26</v>
      </c>
      <c r="E13" s="7">
        <f t="shared" si="2"/>
        <v>2</v>
      </c>
      <c r="F13" s="8">
        <f t="shared" si="3"/>
        <v>13</v>
      </c>
      <c r="G13" s="9">
        <f t="shared" si="4"/>
        <v>13</v>
      </c>
      <c r="H13" s="75"/>
      <c r="I13" s="69"/>
      <c r="J13" s="80"/>
      <c r="K13" s="75">
        <v>13</v>
      </c>
      <c r="L13" s="69">
        <v>13</v>
      </c>
      <c r="M13" s="76">
        <v>2</v>
      </c>
      <c r="N13" s="75"/>
      <c r="O13" s="69"/>
      <c r="P13" s="80"/>
      <c r="Q13" s="75"/>
      <c r="R13" s="69"/>
      <c r="S13" s="76"/>
      <c r="T13" s="75" t="s">
        <v>19</v>
      </c>
      <c r="U13" s="71"/>
      <c r="V13" s="72">
        <f t="shared" si="0"/>
        <v>2</v>
      </c>
    </row>
    <row r="14" spans="1:22" s="2" customFormat="1" ht="24" thickBot="1" x14ac:dyDescent="0.35">
      <c r="A14" s="4" t="s">
        <v>23</v>
      </c>
      <c r="B14" s="278"/>
      <c r="C14" s="5" t="s">
        <v>94</v>
      </c>
      <c r="D14" s="6">
        <f t="shared" si="1"/>
        <v>39</v>
      </c>
      <c r="E14" s="7">
        <f t="shared" si="2"/>
        <v>3</v>
      </c>
      <c r="F14" s="8">
        <f t="shared" si="3"/>
        <v>13</v>
      </c>
      <c r="G14" s="9">
        <f t="shared" si="4"/>
        <v>26</v>
      </c>
      <c r="H14" s="75"/>
      <c r="I14" s="69"/>
      <c r="J14" s="79"/>
      <c r="K14" s="75">
        <v>13</v>
      </c>
      <c r="L14" s="69">
        <v>26</v>
      </c>
      <c r="M14" s="77">
        <v>3</v>
      </c>
      <c r="N14" s="75"/>
      <c r="O14" s="69"/>
      <c r="P14" s="80"/>
      <c r="Q14" s="75"/>
      <c r="R14" s="69"/>
      <c r="S14" s="77"/>
      <c r="T14" s="75" t="s">
        <v>19</v>
      </c>
      <c r="U14" s="71" t="s">
        <v>20</v>
      </c>
      <c r="V14" s="72">
        <f t="shared" si="0"/>
        <v>2</v>
      </c>
    </row>
    <row r="15" spans="1:22" ht="24" thickBot="1" x14ac:dyDescent="0.35">
      <c r="A15" s="17"/>
      <c r="B15" s="18"/>
      <c r="C15" s="159"/>
      <c r="D15" s="158">
        <f t="shared" ref="D15" si="5">SUM(F15:G15)</f>
        <v>143</v>
      </c>
      <c r="E15" s="160">
        <f t="shared" si="2"/>
        <v>11</v>
      </c>
      <c r="F15" s="11">
        <f t="shared" ref="F15:S15" si="6">SUM(F11:F14)</f>
        <v>52</v>
      </c>
      <c r="G15" s="103">
        <f t="shared" si="6"/>
        <v>91</v>
      </c>
      <c r="H15" s="18">
        <f t="shared" si="6"/>
        <v>26</v>
      </c>
      <c r="I15" s="93">
        <f t="shared" si="6"/>
        <v>52</v>
      </c>
      <c r="J15" s="102">
        <f t="shared" si="6"/>
        <v>6</v>
      </c>
      <c r="K15" s="18">
        <f t="shared" si="6"/>
        <v>26</v>
      </c>
      <c r="L15" s="93">
        <f t="shared" si="6"/>
        <v>39</v>
      </c>
      <c r="M15" s="102">
        <f t="shared" si="6"/>
        <v>5</v>
      </c>
      <c r="N15" s="18">
        <f t="shared" si="6"/>
        <v>0</v>
      </c>
      <c r="O15" s="93">
        <f t="shared" si="6"/>
        <v>0</v>
      </c>
      <c r="P15" s="102">
        <f t="shared" si="6"/>
        <v>0</v>
      </c>
      <c r="Q15" s="18">
        <f t="shared" si="6"/>
        <v>0</v>
      </c>
      <c r="R15" s="93">
        <f t="shared" si="6"/>
        <v>0</v>
      </c>
      <c r="S15" s="161">
        <f t="shared" si="6"/>
        <v>0</v>
      </c>
      <c r="T15" s="108"/>
      <c r="U15" s="109"/>
      <c r="V15" s="110"/>
    </row>
    <row r="16" spans="1:22" ht="23.25" thickBot="1" x14ac:dyDescent="0.35">
      <c r="A16" s="402" t="s">
        <v>126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4"/>
    </row>
    <row r="17" spans="1:22" s="2" customFormat="1" ht="23.1" customHeight="1" x14ac:dyDescent="0.3">
      <c r="A17" s="111" t="s">
        <v>18</v>
      </c>
      <c r="B17" s="405" t="s">
        <v>132</v>
      </c>
      <c r="C17" s="112" t="s">
        <v>62</v>
      </c>
      <c r="D17" s="113">
        <f t="shared" ref="D17:D42" si="7">SUM(F17:G17)</f>
        <v>26</v>
      </c>
      <c r="E17" s="114">
        <f>SUM(J17,M17,P17,S17)</f>
        <v>2</v>
      </c>
      <c r="F17" s="115">
        <f>SUM(H17,K17,N17,Q17)</f>
        <v>26</v>
      </c>
      <c r="G17" s="116">
        <f>SUM(I17,L17,O17,R17,)</f>
        <v>0</v>
      </c>
      <c r="H17" s="117">
        <v>26</v>
      </c>
      <c r="I17" s="118"/>
      <c r="J17" s="119">
        <v>2</v>
      </c>
      <c r="K17" s="117"/>
      <c r="L17" s="118"/>
      <c r="M17" s="120"/>
      <c r="N17" s="117"/>
      <c r="O17" s="118"/>
      <c r="P17" s="119"/>
      <c r="Q17" s="117"/>
      <c r="R17" s="118"/>
      <c r="S17" s="120"/>
      <c r="T17" s="121" t="s">
        <v>19</v>
      </c>
      <c r="U17" s="122"/>
      <c r="V17" s="123">
        <f t="shared" ref="V17:V42" si="8">MAX(IF(J17&gt;0,1,0),IF(M17&gt;0,2,0),IF(P17&gt;0,3,0),IF(S17&gt;0,4,0))</f>
        <v>1</v>
      </c>
    </row>
    <row r="18" spans="1:22" s="2" customFormat="1" ht="46.5" x14ac:dyDescent="0.3">
      <c r="A18" s="4" t="s">
        <v>21</v>
      </c>
      <c r="B18" s="278"/>
      <c r="C18" s="14" t="s">
        <v>110</v>
      </c>
      <c r="D18" s="113">
        <f t="shared" si="7"/>
        <v>13</v>
      </c>
      <c r="E18" s="114">
        <f t="shared" ref="E18:E42" si="9">SUM(J18,M18,P18,S18)</f>
        <v>1</v>
      </c>
      <c r="F18" s="115">
        <f t="shared" ref="F18:F42" si="10">SUM(H18,K18,N18,Q18)</f>
        <v>13</v>
      </c>
      <c r="G18" s="116">
        <f t="shared" ref="G18:G42" si="11">SUM(I18,L18,O18,R18,)</f>
        <v>0</v>
      </c>
      <c r="H18" s="68">
        <v>13</v>
      </c>
      <c r="I18" s="70"/>
      <c r="J18" s="80">
        <v>1</v>
      </c>
      <c r="K18" s="68"/>
      <c r="L18" s="70"/>
      <c r="M18" s="77"/>
      <c r="N18" s="68"/>
      <c r="O18" s="70"/>
      <c r="P18" s="80"/>
      <c r="Q18" s="68"/>
      <c r="R18" s="70"/>
      <c r="S18" s="77"/>
      <c r="T18" s="75" t="s">
        <v>19</v>
      </c>
      <c r="U18" s="71"/>
      <c r="V18" s="123">
        <f t="shared" si="8"/>
        <v>1</v>
      </c>
    </row>
    <row r="19" spans="1:22" s="2" customFormat="1" ht="23.25" x14ac:dyDescent="0.3">
      <c r="A19" s="111" t="s">
        <v>22</v>
      </c>
      <c r="B19" s="295"/>
      <c r="C19" s="14" t="s">
        <v>108</v>
      </c>
      <c r="D19" s="113">
        <f t="shared" si="7"/>
        <v>26</v>
      </c>
      <c r="E19" s="114">
        <f t="shared" si="9"/>
        <v>2</v>
      </c>
      <c r="F19" s="115">
        <f t="shared" si="10"/>
        <v>26</v>
      </c>
      <c r="G19" s="116">
        <f t="shared" si="11"/>
        <v>0</v>
      </c>
      <c r="H19" s="68"/>
      <c r="I19" s="70"/>
      <c r="J19" s="80"/>
      <c r="K19" s="68">
        <v>26</v>
      </c>
      <c r="L19" s="70"/>
      <c r="M19" s="77">
        <v>2</v>
      </c>
      <c r="N19" s="68"/>
      <c r="O19" s="70"/>
      <c r="P19" s="80"/>
      <c r="Q19" s="68"/>
      <c r="R19" s="70"/>
      <c r="S19" s="77"/>
      <c r="T19" s="75" t="s">
        <v>19</v>
      </c>
      <c r="U19" s="71"/>
      <c r="V19" s="123">
        <f t="shared" si="8"/>
        <v>2</v>
      </c>
    </row>
    <row r="20" spans="1:22" s="2" customFormat="1" ht="23.25" x14ac:dyDescent="0.3">
      <c r="A20" s="4" t="s">
        <v>23</v>
      </c>
      <c r="B20" s="278" t="s">
        <v>133</v>
      </c>
      <c r="C20" s="5" t="s">
        <v>63</v>
      </c>
      <c r="D20" s="113">
        <f t="shared" si="7"/>
        <v>26</v>
      </c>
      <c r="E20" s="114">
        <f t="shared" si="9"/>
        <v>2</v>
      </c>
      <c r="F20" s="115">
        <f t="shared" si="10"/>
        <v>13</v>
      </c>
      <c r="G20" s="116">
        <f t="shared" si="11"/>
        <v>13</v>
      </c>
      <c r="H20" s="68">
        <v>13</v>
      </c>
      <c r="I20" s="70">
        <v>13</v>
      </c>
      <c r="J20" s="80">
        <v>2</v>
      </c>
      <c r="K20" s="68"/>
      <c r="L20" s="70"/>
      <c r="M20" s="77"/>
      <c r="N20" s="68"/>
      <c r="O20" s="70"/>
      <c r="P20" s="80"/>
      <c r="Q20" s="68"/>
      <c r="R20" s="70"/>
      <c r="S20" s="77"/>
      <c r="T20" s="75" t="s">
        <v>19</v>
      </c>
      <c r="U20" s="71"/>
      <c r="V20" s="123">
        <f t="shared" si="8"/>
        <v>1</v>
      </c>
    </row>
    <row r="21" spans="1:22" s="2" customFormat="1" ht="23.25" x14ac:dyDescent="0.3">
      <c r="A21" s="111" t="s">
        <v>24</v>
      </c>
      <c r="B21" s="295"/>
      <c r="C21" s="14" t="s">
        <v>92</v>
      </c>
      <c r="D21" s="113">
        <f t="shared" si="7"/>
        <v>13</v>
      </c>
      <c r="E21" s="114">
        <f t="shared" si="9"/>
        <v>1</v>
      </c>
      <c r="F21" s="115">
        <f t="shared" si="10"/>
        <v>13</v>
      </c>
      <c r="G21" s="116">
        <f t="shared" si="11"/>
        <v>0</v>
      </c>
      <c r="H21" s="68">
        <v>13</v>
      </c>
      <c r="I21" s="70"/>
      <c r="J21" s="80">
        <v>1</v>
      </c>
      <c r="K21" s="68"/>
      <c r="L21" s="70"/>
      <c r="M21" s="77"/>
      <c r="N21" s="68"/>
      <c r="O21" s="70"/>
      <c r="P21" s="80"/>
      <c r="Q21" s="68"/>
      <c r="R21" s="70"/>
      <c r="S21" s="77"/>
      <c r="T21" s="75" t="s">
        <v>19</v>
      </c>
      <c r="U21" s="71"/>
      <c r="V21" s="123">
        <f t="shared" si="8"/>
        <v>1</v>
      </c>
    </row>
    <row r="22" spans="1:22" s="2" customFormat="1" ht="23.25" x14ac:dyDescent="0.3">
      <c r="A22" s="4" t="s">
        <v>25</v>
      </c>
      <c r="B22" s="278" t="s">
        <v>135</v>
      </c>
      <c r="C22" s="14" t="s">
        <v>66</v>
      </c>
      <c r="D22" s="113">
        <f t="shared" si="7"/>
        <v>26</v>
      </c>
      <c r="E22" s="114">
        <f t="shared" si="9"/>
        <v>2</v>
      </c>
      <c r="F22" s="115">
        <f t="shared" si="10"/>
        <v>13</v>
      </c>
      <c r="G22" s="116">
        <f t="shared" si="11"/>
        <v>13</v>
      </c>
      <c r="H22" s="150">
        <v>13</v>
      </c>
      <c r="I22" s="70">
        <v>13</v>
      </c>
      <c r="J22" s="80">
        <v>2</v>
      </c>
      <c r="K22" s="150"/>
      <c r="L22" s="70"/>
      <c r="M22" s="77"/>
      <c r="N22" s="150"/>
      <c r="O22" s="70"/>
      <c r="P22" s="80"/>
      <c r="Q22" s="150"/>
      <c r="R22" s="70"/>
      <c r="S22" s="77"/>
      <c r="T22" s="75" t="s">
        <v>19</v>
      </c>
      <c r="U22" s="71"/>
      <c r="V22" s="123">
        <f t="shared" si="8"/>
        <v>1</v>
      </c>
    </row>
    <row r="23" spans="1:22" s="2" customFormat="1" ht="23.25" x14ac:dyDescent="0.3">
      <c r="A23" s="111" t="s">
        <v>26</v>
      </c>
      <c r="B23" s="278"/>
      <c r="C23" s="14" t="s">
        <v>64</v>
      </c>
      <c r="D23" s="113">
        <f t="shared" si="7"/>
        <v>39</v>
      </c>
      <c r="E23" s="114">
        <f t="shared" si="9"/>
        <v>3</v>
      </c>
      <c r="F23" s="115">
        <f t="shared" si="10"/>
        <v>13</v>
      </c>
      <c r="G23" s="116">
        <f t="shared" si="11"/>
        <v>26</v>
      </c>
      <c r="H23" s="151">
        <v>13</v>
      </c>
      <c r="I23" s="70">
        <v>26</v>
      </c>
      <c r="J23" s="80">
        <v>3</v>
      </c>
      <c r="K23" s="151"/>
      <c r="L23" s="70"/>
      <c r="M23" s="77"/>
      <c r="N23" s="151"/>
      <c r="O23" s="70"/>
      <c r="P23" s="80"/>
      <c r="Q23" s="151"/>
      <c r="R23" s="70"/>
      <c r="S23" s="77"/>
      <c r="T23" s="75" t="s">
        <v>19</v>
      </c>
      <c r="U23" s="71" t="s">
        <v>20</v>
      </c>
      <c r="V23" s="123">
        <f t="shared" si="8"/>
        <v>1</v>
      </c>
    </row>
    <row r="24" spans="1:22" s="2" customFormat="1" ht="23.25" x14ac:dyDescent="0.3">
      <c r="A24" s="4" t="s">
        <v>27</v>
      </c>
      <c r="B24" s="278"/>
      <c r="C24" s="14" t="s">
        <v>68</v>
      </c>
      <c r="D24" s="113">
        <f t="shared" si="7"/>
        <v>26</v>
      </c>
      <c r="E24" s="114">
        <f t="shared" si="9"/>
        <v>2</v>
      </c>
      <c r="F24" s="115">
        <f t="shared" si="10"/>
        <v>0</v>
      </c>
      <c r="G24" s="116">
        <f t="shared" si="11"/>
        <v>26</v>
      </c>
      <c r="H24" s="150"/>
      <c r="I24" s="70"/>
      <c r="J24" s="80"/>
      <c r="K24" s="150"/>
      <c r="L24" s="70">
        <v>26</v>
      </c>
      <c r="M24" s="77">
        <v>2</v>
      </c>
      <c r="N24" s="150"/>
      <c r="O24" s="70"/>
      <c r="P24" s="80"/>
      <c r="Q24" s="150"/>
      <c r="R24" s="70"/>
      <c r="S24" s="77"/>
      <c r="T24" s="75" t="s">
        <v>19</v>
      </c>
      <c r="U24" s="71"/>
      <c r="V24" s="123">
        <f t="shared" si="8"/>
        <v>2</v>
      </c>
    </row>
    <row r="25" spans="1:22" s="2" customFormat="1" ht="23.25" x14ac:dyDescent="0.3">
      <c r="A25" s="111" t="s">
        <v>28</v>
      </c>
      <c r="B25" s="278"/>
      <c r="C25" s="14" t="s">
        <v>67</v>
      </c>
      <c r="D25" s="113">
        <f t="shared" si="7"/>
        <v>26</v>
      </c>
      <c r="E25" s="114">
        <f t="shared" si="9"/>
        <v>2</v>
      </c>
      <c r="F25" s="115">
        <f t="shared" si="10"/>
        <v>0</v>
      </c>
      <c r="G25" s="116">
        <f t="shared" si="11"/>
        <v>26</v>
      </c>
      <c r="H25" s="150"/>
      <c r="I25" s="70"/>
      <c r="J25" s="80"/>
      <c r="K25" s="150"/>
      <c r="L25" s="70">
        <v>26</v>
      </c>
      <c r="M25" s="77">
        <v>2</v>
      </c>
      <c r="N25" s="150"/>
      <c r="O25" s="70"/>
      <c r="P25" s="80"/>
      <c r="Q25" s="150"/>
      <c r="R25" s="70"/>
      <c r="S25" s="77"/>
      <c r="T25" s="75" t="s">
        <v>19</v>
      </c>
      <c r="U25" s="71"/>
      <c r="V25" s="123">
        <f t="shared" si="8"/>
        <v>2</v>
      </c>
    </row>
    <row r="26" spans="1:22" s="2" customFormat="1" ht="23.25" x14ac:dyDescent="0.3">
      <c r="A26" s="4" t="s">
        <v>29</v>
      </c>
      <c r="B26" s="295"/>
      <c r="C26" s="14" t="s">
        <v>73</v>
      </c>
      <c r="D26" s="113">
        <f t="shared" si="7"/>
        <v>26</v>
      </c>
      <c r="E26" s="114">
        <f t="shared" si="9"/>
        <v>2</v>
      </c>
      <c r="F26" s="115">
        <f t="shared" si="10"/>
        <v>13</v>
      </c>
      <c r="G26" s="116">
        <f t="shared" si="11"/>
        <v>13</v>
      </c>
      <c r="H26" s="150"/>
      <c r="I26" s="70"/>
      <c r="J26" s="80"/>
      <c r="K26" s="150">
        <v>13</v>
      </c>
      <c r="L26" s="70">
        <v>13</v>
      </c>
      <c r="M26" s="77">
        <v>2</v>
      </c>
      <c r="N26" s="150"/>
      <c r="O26" s="70"/>
      <c r="P26" s="80"/>
      <c r="Q26" s="150"/>
      <c r="R26" s="70"/>
      <c r="S26" s="77"/>
      <c r="T26" s="75" t="s">
        <v>19</v>
      </c>
      <c r="U26" s="71"/>
      <c r="V26" s="123">
        <f t="shared" si="8"/>
        <v>2</v>
      </c>
    </row>
    <row r="27" spans="1:22" s="2" customFormat="1" ht="46.5" x14ac:dyDescent="0.3">
      <c r="A27" s="111" t="s">
        <v>114</v>
      </c>
      <c r="B27" s="278" t="s">
        <v>134</v>
      </c>
      <c r="C27" s="14" t="s">
        <v>69</v>
      </c>
      <c r="D27" s="113">
        <f t="shared" si="7"/>
        <v>13</v>
      </c>
      <c r="E27" s="114">
        <f t="shared" si="9"/>
        <v>1</v>
      </c>
      <c r="F27" s="115">
        <f t="shared" si="10"/>
        <v>0</v>
      </c>
      <c r="G27" s="116">
        <f t="shared" si="11"/>
        <v>13</v>
      </c>
      <c r="H27" s="68"/>
      <c r="I27" s="70"/>
      <c r="J27" s="80"/>
      <c r="K27" s="68"/>
      <c r="L27" s="70">
        <v>13</v>
      </c>
      <c r="M27" s="77">
        <v>1</v>
      </c>
      <c r="N27" s="68"/>
      <c r="O27" s="70"/>
      <c r="P27" s="80"/>
      <c r="Q27" s="68"/>
      <c r="R27" s="70"/>
      <c r="S27" s="77"/>
      <c r="T27" s="75" t="s">
        <v>19</v>
      </c>
      <c r="U27" s="71"/>
      <c r="V27" s="123">
        <f t="shared" si="8"/>
        <v>2</v>
      </c>
    </row>
    <row r="28" spans="1:22" s="2" customFormat="1" ht="23.25" x14ac:dyDescent="0.3">
      <c r="A28" s="4" t="s">
        <v>115</v>
      </c>
      <c r="B28" s="278"/>
      <c r="C28" s="14" t="s">
        <v>70</v>
      </c>
      <c r="D28" s="113">
        <f t="shared" si="7"/>
        <v>13</v>
      </c>
      <c r="E28" s="114">
        <f t="shared" si="9"/>
        <v>1</v>
      </c>
      <c r="F28" s="115">
        <f t="shared" si="10"/>
        <v>0</v>
      </c>
      <c r="G28" s="116">
        <f t="shared" si="11"/>
        <v>13</v>
      </c>
      <c r="H28" s="68"/>
      <c r="I28" s="70"/>
      <c r="J28" s="80"/>
      <c r="K28" s="68"/>
      <c r="L28" s="70"/>
      <c r="M28" s="77"/>
      <c r="N28" s="68"/>
      <c r="O28" s="70">
        <v>13</v>
      </c>
      <c r="P28" s="80">
        <v>1</v>
      </c>
      <c r="Q28" s="68"/>
      <c r="R28" s="70"/>
      <c r="S28" s="77"/>
      <c r="T28" s="75" t="s">
        <v>19</v>
      </c>
      <c r="U28" s="71"/>
      <c r="V28" s="123">
        <f t="shared" si="8"/>
        <v>3</v>
      </c>
    </row>
    <row r="29" spans="1:22" s="2" customFormat="1" ht="69.75" x14ac:dyDescent="0.3">
      <c r="A29" s="111" t="s">
        <v>30</v>
      </c>
      <c r="B29" s="278"/>
      <c r="C29" s="14" t="s">
        <v>71</v>
      </c>
      <c r="D29" s="113">
        <f t="shared" si="7"/>
        <v>26</v>
      </c>
      <c r="E29" s="114">
        <f t="shared" si="9"/>
        <v>2</v>
      </c>
      <c r="F29" s="115">
        <f t="shared" si="10"/>
        <v>0</v>
      </c>
      <c r="G29" s="116">
        <f t="shared" si="11"/>
        <v>26</v>
      </c>
      <c r="H29" s="68"/>
      <c r="I29" s="70"/>
      <c r="J29" s="80"/>
      <c r="K29" s="68"/>
      <c r="L29" s="70"/>
      <c r="M29" s="77"/>
      <c r="N29" s="68"/>
      <c r="O29" s="70">
        <v>26</v>
      </c>
      <c r="P29" s="80">
        <v>2</v>
      </c>
      <c r="Q29" s="68"/>
      <c r="R29" s="70"/>
      <c r="S29" s="77"/>
      <c r="T29" s="75" t="s">
        <v>19</v>
      </c>
      <c r="U29" s="71" t="s">
        <v>20</v>
      </c>
      <c r="V29" s="123">
        <f t="shared" si="8"/>
        <v>3</v>
      </c>
    </row>
    <row r="30" spans="1:22" s="2" customFormat="1" ht="46.5" x14ac:dyDescent="0.3">
      <c r="A30" s="4" t="s">
        <v>31</v>
      </c>
      <c r="B30" s="278"/>
      <c r="C30" s="14" t="s">
        <v>155</v>
      </c>
      <c r="D30" s="113">
        <f t="shared" si="7"/>
        <v>26</v>
      </c>
      <c r="E30" s="114">
        <f t="shared" si="9"/>
        <v>2</v>
      </c>
      <c r="F30" s="115">
        <f t="shared" si="10"/>
        <v>0</v>
      </c>
      <c r="G30" s="116">
        <f t="shared" si="11"/>
        <v>26</v>
      </c>
      <c r="H30" s="68"/>
      <c r="I30" s="70"/>
      <c r="J30" s="80"/>
      <c r="K30" s="68"/>
      <c r="L30" s="70"/>
      <c r="M30" s="77"/>
      <c r="N30" s="68"/>
      <c r="O30" s="70">
        <v>26</v>
      </c>
      <c r="P30" s="80">
        <v>2</v>
      </c>
      <c r="Q30" s="68"/>
      <c r="R30" s="70"/>
      <c r="S30" s="77"/>
      <c r="T30" s="75" t="s">
        <v>19</v>
      </c>
      <c r="U30" s="71" t="s">
        <v>20</v>
      </c>
      <c r="V30" s="123">
        <f t="shared" si="8"/>
        <v>3</v>
      </c>
    </row>
    <row r="31" spans="1:22" s="2" customFormat="1" ht="46.5" x14ac:dyDescent="0.3">
      <c r="A31" s="111" t="s">
        <v>116</v>
      </c>
      <c r="B31" s="295"/>
      <c r="C31" s="14" t="s">
        <v>72</v>
      </c>
      <c r="D31" s="113">
        <f t="shared" si="7"/>
        <v>65</v>
      </c>
      <c r="E31" s="114">
        <f t="shared" si="9"/>
        <v>5</v>
      </c>
      <c r="F31" s="115">
        <f t="shared" si="10"/>
        <v>0</v>
      </c>
      <c r="G31" s="116">
        <f t="shared" si="11"/>
        <v>65</v>
      </c>
      <c r="H31" s="68"/>
      <c r="I31" s="70"/>
      <c r="J31" s="80"/>
      <c r="K31" s="68"/>
      <c r="L31" s="70"/>
      <c r="M31" s="77"/>
      <c r="N31" s="68"/>
      <c r="O31" s="70"/>
      <c r="P31" s="80"/>
      <c r="Q31" s="68"/>
      <c r="R31" s="70">
        <v>65</v>
      </c>
      <c r="S31" s="77">
        <v>5</v>
      </c>
      <c r="T31" s="75" t="s">
        <v>19</v>
      </c>
      <c r="U31" s="71"/>
      <c r="V31" s="123">
        <f t="shared" si="8"/>
        <v>4</v>
      </c>
    </row>
    <row r="32" spans="1:22" s="2" customFormat="1" ht="23.1" customHeight="1" x14ac:dyDescent="0.3">
      <c r="A32" s="4" t="s">
        <v>117</v>
      </c>
      <c r="B32" s="277" t="s">
        <v>136</v>
      </c>
      <c r="C32" s="14" t="s">
        <v>65</v>
      </c>
      <c r="D32" s="113">
        <f t="shared" si="7"/>
        <v>39</v>
      </c>
      <c r="E32" s="114">
        <f t="shared" si="9"/>
        <v>3</v>
      </c>
      <c r="F32" s="115">
        <f t="shared" si="10"/>
        <v>13</v>
      </c>
      <c r="G32" s="116">
        <f t="shared" si="11"/>
        <v>26</v>
      </c>
      <c r="H32" s="151">
        <v>13</v>
      </c>
      <c r="I32" s="70">
        <v>26</v>
      </c>
      <c r="J32" s="80">
        <v>3</v>
      </c>
      <c r="K32" s="151"/>
      <c r="L32" s="70"/>
      <c r="M32" s="77"/>
      <c r="N32" s="151"/>
      <c r="O32" s="70"/>
      <c r="P32" s="80"/>
      <c r="Q32" s="151"/>
      <c r="R32" s="70"/>
      <c r="S32" s="77"/>
      <c r="T32" s="75" t="s">
        <v>19</v>
      </c>
      <c r="U32" s="71"/>
      <c r="V32" s="123">
        <f t="shared" si="8"/>
        <v>1</v>
      </c>
    </row>
    <row r="33" spans="1:22" s="2" customFormat="1" ht="23.25" x14ac:dyDescent="0.3">
      <c r="A33" s="111" t="s">
        <v>118</v>
      </c>
      <c r="B33" s="278"/>
      <c r="C33" s="153" t="s">
        <v>78</v>
      </c>
      <c r="D33" s="113">
        <f t="shared" si="7"/>
        <v>39</v>
      </c>
      <c r="E33" s="114">
        <f t="shared" si="9"/>
        <v>3</v>
      </c>
      <c r="F33" s="115">
        <f t="shared" si="10"/>
        <v>13</v>
      </c>
      <c r="G33" s="116">
        <f t="shared" si="11"/>
        <v>26</v>
      </c>
      <c r="H33" s="151"/>
      <c r="I33" s="70"/>
      <c r="J33" s="80"/>
      <c r="K33" s="151">
        <v>13</v>
      </c>
      <c r="L33" s="70">
        <v>26</v>
      </c>
      <c r="M33" s="77">
        <v>3</v>
      </c>
      <c r="N33" s="151"/>
      <c r="O33" s="70"/>
      <c r="P33" s="80"/>
      <c r="Q33" s="151"/>
      <c r="R33" s="70"/>
      <c r="S33" s="77"/>
      <c r="T33" s="75" t="s">
        <v>19</v>
      </c>
      <c r="U33" s="71"/>
      <c r="V33" s="123">
        <f t="shared" si="8"/>
        <v>2</v>
      </c>
    </row>
    <row r="34" spans="1:22" s="2" customFormat="1" ht="23.25" x14ac:dyDescent="0.35">
      <c r="A34" s="4" t="s">
        <v>119</v>
      </c>
      <c r="B34" s="278"/>
      <c r="C34" s="15" t="s">
        <v>77</v>
      </c>
      <c r="D34" s="113">
        <f t="shared" si="7"/>
        <v>39</v>
      </c>
      <c r="E34" s="114">
        <f t="shared" si="9"/>
        <v>3</v>
      </c>
      <c r="F34" s="115">
        <f t="shared" si="10"/>
        <v>13</v>
      </c>
      <c r="G34" s="116">
        <f t="shared" si="11"/>
        <v>26</v>
      </c>
      <c r="H34" s="151"/>
      <c r="I34" s="70"/>
      <c r="J34" s="80"/>
      <c r="K34" s="151"/>
      <c r="L34" s="70"/>
      <c r="M34" s="77"/>
      <c r="N34" s="151">
        <v>13</v>
      </c>
      <c r="O34" s="70">
        <v>26</v>
      </c>
      <c r="P34" s="80">
        <v>3</v>
      </c>
      <c r="Q34" s="151"/>
      <c r="R34" s="70"/>
      <c r="S34" s="77"/>
      <c r="T34" s="75" t="s">
        <v>19</v>
      </c>
      <c r="U34" s="73"/>
      <c r="V34" s="123">
        <f t="shared" si="8"/>
        <v>3</v>
      </c>
    </row>
    <row r="35" spans="1:22" s="2" customFormat="1" ht="23.25" x14ac:dyDescent="0.35">
      <c r="A35" s="111" t="s">
        <v>32</v>
      </c>
      <c r="B35" s="295"/>
      <c r="C35" s="15" t="s">
        <v>75</v>
      </c>
      <c r="D35" s="113">
        <f t="shared" si="7"/>
        <v>26</v>
      </c>
      <c r="E35" s="114">
        <f t="shared" si="9"/>
        <v>2</v>
      </c>
      <c r="F35" s="115">
        <f t="shared" si="10"/>
        <v>13</v>
      </c>
      <c r="G35" s="116">
        <f t="shared" si="11"/>
        <v>13</v>
      </c>
      <c r="H35" s="151"/>
      <c r="I35" s="70"/>
      <c r="J35" s="80"/>
      <c r="K35" s="151">
        <v>13</v>
      </c>
      <c r="L35" s="70">
        <v>13</v>
      </c>
      <c r="M35" s="77">
        <v>2</v>
      </c>
      <c r="N35" s="151"/>
      <c r="O35" s="70"/>
      <c r="P35" s="80"/>
      <c r="Q35" s="151"/>
      <c r="R35" s="70"/>
      <c r="S35" s="77"/>
      <c r="T35" s="75" t="s">
        <v>19</v>
      </c>
      <c r="U35" s="73"/>
      <c r="V35" s="123">
        <f t="shared" si="8"/>
        <v>2</v>
      </c>
    </row>
    <row r="36" spans="1:22" s="2" customFormat="1" ht="69" customHeight="1" x14ac:dyDescent="0.35">
      <c r="A36" s="4" t="s">
        <v>33</v>
      </c>
      <c r="B36" s="203" t="s">
        <v>137</v>
      </c>
      <c r="C36" s="15" t="s">
        <v>144</v>
      </c>
      <c r="D36" s="113">
        <f t="shared" si="7"/>
        <v>78</v>
      </c>
      <c r="E36" s="114">
        <f t="shared" si="9"/>
        <v>6</v>
      </c>
      <c r="F36" s="115">
        <f t="shared" si="10"/>
        <v>0</v>
      </c>
      <c r="G36" s="116">
        <f t="shared" si="11"/>
        <v>78</v>
      </c>
      <c r="H36" s="151"/>
      <c r="I36" s="70"/>
      <c r="J36" s="80"/>
      <c r="K36" s="151"/>
      <c r="L36" s="70"/>
      <c r="M36" s="77"/>
      <c r="N36" s="151"/>
      <c r="O36" s="70">
        <v>39</v>
      </c>
      <c r="P36" s="80">
        <v>3</v>
      </c>
      <c r="Q36" s="151"/>
      <c r="R36" s="70">
        <v>39</v>
      </c>
      <c r="S36" s="77">
        <v>3</v>
      </c>
      <c r="T36" s="75" t="s">
        <v>19</v>
      </c>
      <c r="U36" s="155" t="s">
        <v>20</v>
      </c>
      <c r="V36" s="123">
        <f t="shared" si="8"/>
        <v>4</v>
      </c>
    </row>
    <row r="37" spans="1:22" s="2" customFormat="1" ht="25.5" customHeight="1" x14ac:dyDescent="0.35">
      <c r="A37" s="111" t="s">
        <v>34</v>
      </c>
      <c r="B37" s="277" t="s">
        <v>138</v>
      </c>
      <c r="C37" s="15" t="s">
        <v>107</v>
      </c>
      <c r="D37" s="113">
        <f t="shared" si="7"/>
        <v>13</v>
      </c>
      <c r="E37" s="114">
        <f t="shared" si="9"/>
        <v>1</v>
      </c>
      <c r="F37" s="115">
        <f t="shared" si="10"/>
        <v>0</v>
      </c>
      <c r="G37" s="116">
        <f t="shared" si="11"/>
        <v>13</v>
      </c>
      <c r="H37" s="151"/>
      <c r="I37" s="70">
        <v>13</v>
      </c>
      <c r="J37" s="80">
        <v>1</v>
      </c>
      <c r="K37" s="151"/>
      <c r="L37" s="70"/>
      <c r="M37" s="77"/>
      <c r="N37" s="151"/>
      <c r="O37" s="70"/>
      <c r="P37" s="80"/>
      <c r="Q37" s="151"/>
      <c r="R37" s="70"/>
      <c r="S37" s="77"/>
      <c r="T37" s="75" t="s">
        <v>19</v>
      </c>
      <c r="U37" s="155"/>
      <c r="V37" s="123">
        <f t="shared" si="8"/>
        <v>1</v>
      </c>
    </row>
    <row r="38" spans="1:22" s="2" customFormat="1" ht="27.6" customHeight="1" x14ac:dyDescent="0.35">
      <c r="A38" s="4" t="s">
        <v>35</v>
      </c>
      <c r="B38" s="278"/>
      <c r="C38" s="14" t="s">
        <v>105</v>
      </c>
      <c r="D38" s="113">
        <f t="shared" si="7"/>
        <v>39</v>
      </c>
      <c r="E38" s="114">
        <f t="shared" si="9"/>
        <v>3</v>
      </c>
      <c r="F38" s="115">
        <f t="shared" si="10"/>
        <v>13</v>
      </c>
      <c r="G38" s="116">
        <f t="shared" si="11"/>
        <v>26</v>
      </c>
      <c r="H38" s="151">
        <v>13</v>
      </c>
      <c r="I38" s="70">
        <v>26</v>
      </c>
      <c r="J38" s="80">
        <v>3</v>
      </c>
      <c r="K38" s="151"/>
      <c r="L38" s="70"/>
      <c r="M38" s="77"/>
      <c r="N38" s="151"/>
      <c r="O38" s="70"/>
      <c r="P38" s="80"/>
      <c r="Q38" s="151"/>
      <c r="R38" s="70"/>
      <c r="S38" s="77"/>
      <c r="T38" s="75" t="s">
        <v>19</v>
      </c>
      <c r="U38" s="155"/>
      <c r="V38" s="123">
        <f t="shared" si="8"/>
        <v>1</v>
      </c>
    </row>
    <row r="39" spans="1:22" s="2" customFormat="1" ht="23.25" x14ac:dyDescent="0.35">
      <c r="A39" s="111" t="s">
        <v>36</v>
      </c>
      <c r="B39" s="278"/>
      <c r="C39" s="153" t="s">
        <v>81</v>
      </c>
      <c r="D39" s="113">
        <f t="shared" si="7"/>
        <v>39</v>
      </c>
      <c r="E39" s="114">
        <f t="shared" si="9"/>
        <v>3</v>
      </c>
      <c r="F39" s="115">
        <f t="shared" si="10"/>
        <v>13</v>
      </c>
      <c r="G39" s="116">
        <f t="shared" si="11"/>
        <v>26</v>
      </c>
      <c r="H39" s="151"/>
      <c r="I39" s="70"/>
      <c r="J39" s="80"/>
      <c r="K39" s="151">
        <v>13</v>
      </c>
      <c r="L39" s="70">
        <v>26</v>
      </c>
      <c r="M39" s="77">
        <v>3</v>
      </c>
      <c r="N39" s="151"/>
      <c r="O39" s="70"/>
      <c r="P39" s="80"/>
      <c r="Q39" s="151"/>
      <c r="R39" s="70"/>
      <c r="S39" s="77"/>
      <c r="T39" s="75" t="s">
        <v>19</v>
      </c>
      <c r="U39" s="155"/>
      <c r="V39" s="123">
        <f t="shared" si="8"/>
        <v>2</v>
      </c>
    </row>
    <row r="40" spans="1:22" s="2" customFormat="1" ht="23.25" x14ac:dyDescent="0.35">
      <c r="A40" s="4" t="s">
        <v>37</v>
      </c>
      <c r="B40" s="295"/>
      <c r="C40" s="15" t="s">
        <v>82</v>
      </c>
      <c r="D40" s="113">
        <f t="shared" si="7"/>
        <v>26</v>
      </c>
      <c r="E40" s="114">
        <f t="shared" si="9"/>
        <v>2</v>
      </c>
      <c r="F40" s="115">
        <f t="shared" si="10"/>
        <v>13</v>
      </c>
      <c r="G40" s="116">
        <f t="shared" si="11"/>
        <v>13</v>
      </c>
      <c r="H40" s="151"/>
      <c r="I40" s="70"/>
      <c r="J40" s="80"/>
      <c r="K40" s="151"/>
      <c r="L40" s="70"/>
      <c r="M40" s="77"/>
      <c r="N40" s="151"/>
      <c r="O40" s="70"/>
      <c r="P40" s="80"/>
      <c r="Q40" s="151">
        <v>13</v>
      </c>
      <c r="R40" s="70">
        <v>13</v>
      </c>
      <c r="S40" s="77">
        <v>2</v>
      </c>
      <c r="T40" s="75" t="s">
        <v>19</v>
      </c>
      <c r="U40" s="155"/>
      <c r="V40" s="123">
        <f t="shared" si="8"/>
        <v>4</v>
      </c>
    </row>
    <row r="41" spans="1:22" s="2" customFormat="1" ht="27.4" customHeight="1" x14ac:dyDescent="0.35">
      <c r="A41" s="111" t="s">
        <v>38</v>
      </c>
      <c r="B41" s="259" t="s">
        <v>139</v>
      </c>
      <c r="C41" s="15" t="s">
        <v>76</v>
      </c>
      <c r="D41" s="113">
        <f t="shared" si="7"/>
        <v>26</v>
      </c>
      <c r="E41" s="114">
        <f t="shared" si="9"/>
        <v>2</v>
      </c>
      <c r="F41" s="115">
        <f t="shared" si="10"/>
        <v>0</v>
      </c>
      <c r="G41" s="116">
        <f t="shared" si="11"/>
        <v>26</v>
      </c>
      <c r="H41" s="154"/>
      <c r="I41" s="70">
        <v>26</v>
      </c>
      <c r="J41" s="80">
        <v>2</v>
      </c>
      <c r="K41" s="154"/>
      <c r="L41" s="152"/>
      <c r="M41" s="101"/>
      <c r="N41" s="10"/>
      <c r="O41" s="152"/>
      <c r="P41" s="100"/>
      <c r="Q41" s="10"/>
      <c r="R41" s="152"/>
      <c r="S41" s="101"/>
      <c r="T41" s="75" t="s">
        <v>19</v>
      </c>
      <c r="U41" s="155"/>
      <c r="V41" s="123">
        <f t="shared" si="8"/>
        <v>1</v>
      </c>
    </row>
    <row r="42" spans="1:22" s="2" customFormat="1" ht="28.15" customHeight="1" x14ac:dyDescent="0.35">
      <c r="A42" s="4" t="s">
        <v>39</v>
      </c>
      <c r="B42" s="259"/>
      <c r="C42" s="15" t="s">
        <v>151</v>
      </c>
      <c r="D42" s="113">
        <f t="shared" si="7"/>
        <v>52</v>
      </c>
      <c r="E42" s="114">
        <f t="shared" si="9"/>
        <v>4</v>
      </c>
      <c r="F42" s="115">
        <f t="shared" si="10"/>
        <v>0</v>
      </c>
      <c r="G42" s="116">
        <f t="shared" si="11"/>
        <v>52</v>
      </c>
      <c r="H42" s="154"/>
      <c r="I42" s="155"/>
      <c r="J42" s="156"/>
      <c r="K42" s="154"/>
      <c r="L42" s="152"/>
      <c r="M42" s="101"/>
      <c r="N42" s="10"/>
      <c r="O42" s="152">
        <v>26</v>
      </c>
      <c r="P42" s="100">
        <v>2</v>
      </c>
      <c r="Q42" s="10"/>
      <c r="R42" s="152">
        <v>26</v>
      </c>
      <c r="S42" s="101">
        <v>2</v>
      </c>
      <c r="T42" s="75" t="s">
        <v>19</v>
      </c>
      <c r="U42" s="155"/>
      <c r="V42" s="123">
        <f t="shared" si="8"/>
        <v>4</v>
      </c>
    </row>
    <row r="43" spans="1:22" s="2" customFormat="1" ht="23.1" customHeight="1" x14ac:dyDescent="0.3">
      <c r="A43" s="111" t="s">
        <v>40</v>
      </c>
      <c r="B43" s="277" t="s">
        <v>140</v>
      </c>
      <c r="C43" s="14" t="s">
        <v>79</v>
      </c>
      <c r="D43" s="113">
        <f>SUM(F43:G43)</f>
        <v>26</v>
      </c>
      <c r="E43" s="114">
        <f>SUM(J43,M43,P43,S43)</f>
        <v>2</v>
      </c>
      <c r="F43" s="115">
        <f>SUM(H43,K43,N43,Q43)</f>
        <v>13</v>
      </c>
      <c r="G43" s="116">
        <f>SUM(I43,L43,O43,R43,)</f>
        <v>13</v>
      </c>
      <c r="H43" s="68">
        <v>13</v>
      </c>
      <c r="I43" s="70">
        <v>13</v>
      </c>
      <c r="J43" s="80">
        <v>2</v>
      </c>
      <c r="K43" s="68"/>
      <c r="L43" s="70"/>
      <c r="M43" s="77"/>
      <c r="N43" s="68"/>
      <c r="O43" s="70"/>
      <c r="P43" s="80"/>
      <c r="Q43" s="68"/>
      <c r="R43" s="70"/>
      <c r="S43" s="77"/>
      <c r="T43" s="75" t="s">
        <v>19</v>
      </c>
      <c r="U43" s="71"/>
      <c r="V43" s="123">
        <f>MAX(IF(J43&gt;0,1,0),IF(M43&gt;0,2,0),IF(P43&gt;0,3,0),IF(S43&gt;0,4,0))</f>
        <v>1</v>
      </c>
    </row>
    <row r="44" spans="1:22" s="2" customFormat="1" ht="23.25" x14ac:dyDescent="0.3">
      <c r="A44" s="4" t="s">
        <v>120</v>
      </c>
      <c r="B44" s="278"/>
      <c r="C44" s="153" t="s">
        <v>93</v>
      </c>
      <c r="D44" s="113">
        <f>SUM(F44:G44)</f>
        <v>39</v>
      </c>
      <c r="E44" s="114">
        <f>SUM(J44,M44,P44,S44)</f>
        <v>3</v>
      </c>
      <c r="F44" s="115">
        <f>SUM(H44,K44,N44,Q44)</f>
        <v>13</v>
      </c>
      <c r="G44" s="116">
        <f>SUM(I44,L44,O44,R44,)</f>
        <v>26</v>
      </c>
      <c r="H44" s="68"/>
      <c r="I44" s="70"/>
      <c r="J44" s="80"/>
      <c r="K44" s="68"/>
      <c r="L44" s="70"/>
      <c r="M44" s="77"/>
      <c r="N44" s="68">
        <v>13</v>
      </c>
      <c r="O44" s="70">
        <v>26</v>
      </c>
      <c r="P44" s="80">
        <v>3</v>
      </c>
      <c r="Q44" s="68"/>
      <c r="R44" s="70"/>
      <c r="S44" s="77"/>
      <c r="T44" s="75" t="s">
        <v>19</v>
      </c>
      <c r="U44" s="71"/>
      <c r="V44" s="123">
        <f>MAX(IF(J44&gt;0,1,0),IF(M44&gt;0,2,0),IF(P44&gt;0,3,0),IF(S44&gt;0,4,0))</f>
        <v>3</v>
      </c>
    </row>
    <row r="45" spans="1:22" s="2" customFormat="1" ht="23.25" x14ac:dyDescent="0.3">
      <c r="A45" s="111" t="s">
        <v>121</v>
      </c>
      <c r="B45" s="278"/>
      <c r="C45" s="15" t="s">
        <v>97</v>
      </c>
      <c r="D45" s="113">
        <f>SUM(F45:G45)</f>
        <v>26</v>
      </c>
      <c r="E45" s="114">
        <f>SUM(J45,M45,P45,S45)</f>
        <v>2</v>
      </c>
      <c r="F45" s="115">
        <f>SUM(H45,K45,N45,Q45)</f>
        <v>13</v>
      </c>
      <c r="G45" s="116">
        <f>SUM(I45,L45,O45,R45,)</f>
        <v>13</v>
      </c>
      <c r="H45" s="68"/>
      <c r="I45" s="70"/>
      <c r="J45" s="80"/>
      <c r="K45" s="68">
        <v>13</v>
      </c>
      <c r="L45" s="70">
        <v>13</v>
      </c>
      <c r="M45" s="77">
        <v>2</v>
      </c>
      <c r="N45" s="68"/>
      <c r="O45" s="70"/>
      <c r="P45" s="80"/>
      <c r="Q45" s="68"/>
      <c r="R45" s="70"/>
      <c r="S45" s="77"/>
      <c r="T45" s="75" t="s">
        <v>19</v>
      </c>
      <c r="U45" s="71"/>
      <c r="V45" s="123">
        <f>MAX(IF(J45&gt;0,1,0),IF(M45&gt;0,2,0),IF(P45&gt;0,3,0),IF(S45&gt;0,4,0))</f>
        <v>2</v>
      </c>
    </row>
    <row r="46" spans="1:22" s="2" customFormat="1" ht="25.5" customHeight="1" thickBot="1" x14ac:dyDescent="0.35">
      <c r="A46" s="4" t="s">
        <v>41</v>
      </c>
      <c r="B46" s="278"/>
      <c r="C46" s="15" t="s">
        <v>106</v>
      </c>
      <c r="D46" s="113">
        <f>SUM(F46:G46)</f>
        <v>13</v>
      </c>
      <c r="E46" s="114">
        <f>SUM(J46,M46,P46,S46)</f>
        <v>1</v>
      </c>
      <c r="F46" s="115">
        <f>SUM(H46,K46,N46,Q46)</f>
        <v>0</v>
      </c>
      <c r="G46" s="116">
        <f>SUM(I46,L46,O46,R46,)</f>
        <v>13</v>
      </c>
      <c r="H46" s="68"/>
      <c r="I46" s="70"/>
      <c r="J46" s="80"/>
      <c r="K46" s="68"/>
      <c r="L46" s="70"/>
      <c r="M46" s="77"/>
      <c r="N46" s="68"/>
      <c r="O46" s="70"/>
      <c r="P46" s="80"/>
      <c r="Q46" s="68"/>
      <c r="R46" s="70">
        <v>13</v>
      </c>
      <c r="S46" s="77">
        <v>1</v>
      </c>
      <c r="T46" s="75" t="s">
        <v>19</v>
      </c>
      <c r="U46" s="71"/>
      <c r="V46" s="123">
        <f>MAX(IF(J46&gt;0,1,0),IF(M46&gt;0,2,0),IF(P46&gt;0,3,0),IF(S46&gt;0,4,0))</f>
        <v>4</v>
      </c>
    </row>
    <row r="47" spans="1:22" ht="24" thickBot="1" x14ac:dyDescent="0.35">
      <c r="A47" s="17"/>
      <c r="B47" s="18"/>
      <c r="C47" s="19"/>
      <c r="D47" s="20">
        <f>SUM(D17:D46)</f>
        <v>910</v>
      </c>
      <c r="E47" s="162">
        <f>SUM(E17:E46)</f>
        <v>70</v>
      </c>
      <c r="F47" s="163">
        <f>SUM(H47,K47,N47,Q47)</f>
        <v>260</v>
      </c>
      <c r="G47" s="164">
        <f t="shared" ref="G47" si="12">SUM(I47,L47,O47,R47,)</f>
        <v>650</v>
      </c>
      <c r="H47" s="165">
        <f>SUM(H17:H46)</f>
        <v>130</v>
      </c>
      <c r="I47" s="166">
        <f t="shared" ref="I47:S47" si="13">SUM(I17:I46)</f>
        <v>156</v>
      </c>
      <c r="J47" s="21">
        <f t="shared" si="13"/>
        <v>22</v>
      </c>
      <c r="K47" s="163">
        <f t="shared" si="13"/>
        <v>91</v>
      </c>
      <c r="L47" s="166">
        <f t="shared" si="13"/>
        <v>156</v>
      </c>
      <c r="M47" s="165">
        <f t="shared" si="13"/>
        <v>19</v>
      </c>
      <c r="N47" s="167">
        <f t="shared" si="13"/>
        <v>26</v>
      </c>
      <c r="O47" s="21">
        <f t="shared" si="13"/>
        <v>182</v>
      </c>
      <c r="P47" s="21">
        <f t="shared" si="13"/>
        <v>16</v>
      </c>
      <c r="Q47" s="163">
        <f t="shared" si="13"/>
        <v>13</v>
      </c>
      <c r="R47" s="166">
        <f t="shared" si="13"/>
        <v>156</v>
      </c>
      <c r="S47" s="165">
        <f t="shared" si="13"/>
        <v>13</v>
      </c>
      <c r="T47" s="167"/>
      <c r="U47" s="93"/>
      <c r="V47" s="94"/>
    </row>
    <row r="48" spans="1:22" ht="23.25" thickBot="1" x14ac:dyDescent="0.35">
      <c r="A48" s="291" t="s">
        <v>127</v>
      </c>
      <c r="B48" s="292"/>
      <c r="C48" s="292"/>
      <c r="D48" s="292"/>
      <c r="E48" s="292"/>
      <c r="F48" s="292"/>
      <c r="G48" s="292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4"/>
    </row>
    <row r="49" spans="1:22" s="2" customFormat="1" ht="23.25" x14ac:dyDescent="0.35">
      <c r="A49" s="4" t="s">
        <v>18</v>
      </c>
      <c r="B49" s="399"/>
      <c r="C49" s="15" t="s">
        <v>80</v>
      </c>
      <c r="D49" s="113">
        <f>F49+G49</f>
        <v>52</v>
      </c>
      <c r="E49" s="114">
        <f>J49+M49+P49+S49</f>
        <v>4</v>
      </c>
      <c r="F49" s="115">
        <f>H49+K49+N49+Q49</f>
        <v>0</v>
      </c>
      <c r="G49" s="116">
        <f>I49+L49+O49+R49</f>
        <v>52</v>
      </c>
      <c r="H49" s="114"/>
      <c r="I49" s="182">
        <v>26</v>
      </c>
      <c r="J49" s="185">
        <v>2</v>
      </c>
      <c r="K49" s="154"/>
      <c r="L49" s="155">
        <v>26</v>
      </c>
      <c r="M49" s="189">
        <v>2</v>
      </c>
      <c r="N49" s="190"/>
      <c r="O49" s="157"/>
      <c r="P49" s="100"/>
      <c r="Q49" s="10"/>
      <c r="R49" s="152"/>
      <c r="S49" s="101"/>
      <c r="T49" s="10" t="s">
        <v>19</v>
      </c>
      <c r="U49" s="152"/>
      <c r="V49" s="123">
        <f t="shared" ref="V49:V51" si="14">MAX(IF(J49&gt;0,1,0),IF(M49&gt;0,2,0),IF(P49&gt;0,3,0),IF(S49&gt;0,4,0))</f>
        <v>2</v>
      </c>
    </row>
    <row r="50" spans="1:22" s="2" customFormat="1" ht="23.25" x14ac:dyDescent="0.35">
      <c r="A50" s="111" t="s">
        <v>21</v>
      </c>
      <c r="B50" s="400"/>
      <c r="C50" s="15" t="s">
        <v>83</v>
      </c>
      <c r="D50" s="113">
        <f t="shared" ref="D50:D51" si="15">F50+G50</f>
        <v>39</v>
      </c>
      <c r="E50" s="114">
        <f t="shared" ref="E50:E51" si="16">J50+M50+P50+S50</f>
        <v>3</v>
      </c>
      <c r="F50" s="115">
        <f t="shared" ref="F50:F51" si="17">H50+K50+N50+Q50</f>
        <v>13</v>
      </c>
      <c r="G50" s="116">
        <f t="shared" ref="G50:G51" si="18">I50+L50+O50+R50</f>
        <v>26</v>
      </c>
      <c r="H50" s="114"/>
      <c r="I50" s="183"/>
      <c r="J50" s="186"/>
      <c r="K50" s="154">
        <v>13</v>
      </c>
      <c r="L50" s="155">
        <v>26</v>
      </c>
      <c r="M50" s="189">
        <v>3</v>
      </c>
      <c r="N50" s="190"/>
      <c r="O50" s="157"/>
      <c r="P50" s="100"/>
      <c r="Q50" s="10"/>
      <c r="R50" s="152"/>
      <c r="S50" s="101"/>
      <c r="T50" s="10" t="s">
        <v>19</v>
      </c>
      <c r="U50" s="152"/>
      <c r="V50" s="123">
        <f t="shared" si="14"/>
        <v>2</v>
      </c>
    </row>
    <row r="51" spans="1:22" s="2" customFormat="1" ht="24" thickBot="1" x14ac:dyDescent="0.4">
      <c r="A51" s="4" t="s">
        <v>22</v>
      </c>
      <c r="B51" s="401"/>
      <c r="C51" s="16" t="s">
        <v>111</v>
      </c>
      <c r="D51" s="113">
        <f t="shared" si="15"/>
        <v>39</v>
      </c>
      <c r="E51" s="114">
        <f t="shared" si="16"/>
        <v>3</v>
      </c>
      <c r="F51" s="115">
        <f t="shared" si="17"/>
        <v>0</v>
      </c>
      <c r="G51" s="116">
        <f t="shared" si="18"/>
        <v>39</v>
      </c>
      <c r="H51" s="114"/>
      <c r="I51" s="183"/>
      <c r="J51" s="186"/>
      <c r="K51" s="154"/>
      <c r="L51" s="155">
        <v>13</v>
      </c>
      <c r="M51" s="189">
        <v>1</v>
      </c>
      <c r="N51" s="190"/>
      <c r="O51" s="157">
        <v>13</v>
      </c>
      <c r="P51" s="100">
        <v>1</v>
      </c>
      <c r="Q51" s="10"/>
      <c r="R51" s="152">
        <v>13</v>
      </c>
      <c r="S51" s="101">
        <v>1</v>
      </c>
      <c r="T51" s="10" t="s">
        <v>42</v>
      </c>
      <c r="U51" s="152" t="s">
        <v>20</v>
      </c>
      <c r="V51" s="123">
        <f t="shared" si="14"/>
        <v>4</v>
      </c>
    </row>
    <row r="52" spans="1:22" ht="24" thickBot="1" x14ac:dyDescent="0.35">
      <c r="A52" s="17"/>
      <c r="B52" s="18"/>
      <c r="C52" s="19"/>
      <c r="D52" s="20">
        <f>SUM(D49:D51)</f>
        <v>130</v>
      </c>
      <c r="E52" s="162">
        <f>SUM(J52,M52,P52,S52)</f>
        <v>10</v>
      </c>
      <c r="F52" s="163">
        <f>H52+K52+N52+Q52</f>
        <v>13</v>
      </c>
      <c r="G52" s="164">
        <f>SUM(I52,L52,O52,R52)</f>
        <v>117</v>
      </c>
      <c r="H52" s="165">
        <f>SUM(H49:H51)</f>
        <v>0</v>
      </c>
      <c r="I52" s="184">
        <f t="shared" ref="I52:S52" si="19">SUM(I49:I51)</f>
        <v>26</v>
      </c>
      <c r="J52" s="162">
        <f t="shared" si="19"/>
        <v>2</v>
      </c>
      <c r="K52" s="165">
        <f t="shared" si="19"/>
        <v>13</v>
      </c>
      <c r="L52" s="166">
        <f t="shared" si="19"/>
        <v>65</v>
      </c>
      <c r="M52" s="165">
        <f t="shared" si="19"/>
        <v>6</v>
      </c>
      <c r="N52" s="187">
        <f t="shared" si="19"/>
        <v>0</v>
      </c>
      <c r="O52" s="166">
        <f t="shared" si="19"/>
        <v>13</v>
      </c>
      <c r="P52" s="191">
        <f t="shared" si="19"/>
        <v>1</v>
      </c>
      <c r="Q52" s="165">
        <f t="shared" si="19"/>
        <v>0</v>
      </c>
      <c r="R52" s="166">
        <f t="shared" si="19"/>
        <v>13</v>
      </c>
      <c r="S52" s="188">
        <f t="shared" si="19"/>
        <v>1</v>
      </c>
      <c r="T52" s="97"/>
      <c r="U52" s="96"/>
      <c r="V52" s="99"/>
    </row>
    <row r="53" spans="1:22" ht="22.5" x14ac:dyDescent="0.3">
      <c r="A53" s="291" t="s">
        <v>43</v>
      </c>
      <c r="B53" s="292"/>
      <c r="C53" s="292"/>
      <c r="D53" s="292"/>
      <c r="E53" s="292"/>
      <c r="F53" s="292"/>
      <c r="G53" s="292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4"/>
    </row>
    <row r="54" spans="1:22" ht="23.25" x14ac:dyDescent="0.3">
      <c r="A54" s="29" t="s">
        <v>18</v>
      </c>
      <c r="B54" s="219" t="s">
        <v>153</v>
      </c>
      <c r="C54" s="204" t="s">
        <v>44</v>
      </c>
      <c r="D54" s="205">
        <f>SUM(F54:G54)</f>
        <v>180</v>
      </c>
      <c r="E54" s="206">
        <f>SUM(J54,M54,P54,S54)</f>
        <v>6</v>
      </c>
      <c r="F54" s="207">
        <f t="shared" ref="F54:G56" si="20">SUM(H54,K54,N54,Q54)</f>
        <v>0</v>
      </c>
      <c r="G54" s="208">
        <f t="shared" si="20"/>
        <v>180</v>
      </c>
      <c r="H54" s="209"/>
      <c r="I54" s="210"/>
      <c r="J54" s="211"/>
      <c r="K54" s="209"/>
      <c r="L54" s="210"/>
      <c r="M54" s="212"/>
      <c r="N54" s="209"/>
      <c r="O54" s="210">
        <v>180</v>
      </c>
      <c r="P54" s="213">
        <v>6</v>
      </c>
      <c r="Q54" s="209"/>
      <c r="R54" s="210"/>
      <c r="S54" s="212"/>
      <c r="T54" s="75" t="s">
        <v>42</v>
      </c>
      <c r="U54" s="71"/>
      <c r="V54" s="72">
        <f>MAX(IF(J54&gt;0,1,0),IF(M54&gt;0,2,0),IF(P54&gt;0,3,0),IF(S54&gt;0,4,0))</f>
        <v>3</v>
      </c>
    </row>
    <row r="55" spans="1:22" ht="24" thickBot="1" x14ac:dyDescent="0.35">
      <c r="A55" s="29" t="s">
        <v>21</v>
      </c>
      <c r="B55" s="220"/>
      <c r="C55" s="214" t="s">
        <v>45</v>
      </c>
      <c r="D55" s="205">
        <f>SUM(F55:G55)</f>
        <v>180</v>
      </c>
      <c r="E55" s="206">
        <f>SUM(J55,M55,P55,S55)</f>
        <v>6</v>
      </c>
      <c r="F55" s="207">
        <f t="shared" si="20"/>
        <v>0</v>
      </c>
      <c r="G55" s="208">
        <f t="shared" si="20"/>
        <v>180</v>
      </c>
      <c r="H55" s="209"/>
      <c r="I55" s="210"/>
      <c r="J55" s="211"/>
      <c r="K55" s="209"/>
      <c r="L55" s="210"/>
      <c r="M55" s="212"/>
      <c r="N55" s="209"/>
      <c r="O55" s="210"/>
      <c r="P55" s="213"/>
      <c r="Q55" s="209"/>
      <c r="R55" s="210">
        <v>180</v>
      </c>
      <c r="S55" s="212">
        <v>6</v>
      </c>
      <c r="T55" s="75" t="s">
        <v>42</v>
      </c>
      <c r="U55" s="71"/>
      <c r="V55" s="72">
        <f>MAX(IF(J55&gt;0,1,0),IF(M55&gt;0,2,0),IF(P55&gt;0,3,0),IF(S55&gt;0,4,0))</f>
        <v>4</v>
      </c>
    </row>
    <row r="56" spans="1:22" ht="24" thickBot="1" x14ac:dyDescent="0.35">
      <c r="A56" s="17"/>
      <c r="B56" s="18"/>
      <c r="C56" s="30"/>
      <c r="D56" s="18">
        <f>SUM(D54:D55)</f>
        <v>360</v>
      </c>
      <c r="E56" s="28">
        <f>SUM(E54:E55)</f>
        <v>12</v>
      </c>
      <c r="F56" s="175">
        <f t="shared" si="20"/>
        <v>0</v>
      </c>
      <c r="G56" s="176">
        <f t="shared" si="20"/>
        <v>360</v>
      </c>
      <c r="H56" s="178">
        <f t="shared" ref="H56:S56" si="21">SUM(H54:H55)</f>
        <v>0</v>
      </c>
      <c r="I56" s="144">
        <f t="shared" si="21"/>
        <v>0</v>
      </c>
      <c r="J56" s="179">
        <f t="shared" si="21"/>
        <v>0</v>
      </c>
      <c r="K56" s="143">
        <f t="shared" si="21"/>
        <v>0</v>
      </c>
      <c r="L56" s="144">
        <f t="shared" si="21"/>
        <v>0</v>
      </c>
      <c r="M56" s="180">
        <f t="shared" si="21"/>
        <v>0</v>
      </c>
      <c r="N56" s="143">
        <f t="shared" si="21"/>
        <v>0</v>
      </c>
      <c r="O56" s="144">
        <f t="shared" si="21"/>
        <v>180</v>
      </c>
      <c r="P56" s="179">
        <f t="shared" si="21"/>
        <v>6</v>
      </c>
      <c r="Q56" s="143">
        <f t="shared" si="21"/>
        <v>0</v>
      </c>
      <c r="R56" s="144">
        <f t="shared" si="21"/>
        <v>180</v>
      </c>
      <c r="S56" s="180">
        <f t="shared" si="21"/>
        <v>6</v>
      </c>
      <c r="T56" s="143"/>
      <c r="U56" s="144"/>
      <c r="V56" s="181"/>
    </row>
    <row r="57" spans="1:22" ht="24" thickTop="1" thickBot="1" x14ac:dyDescent="0.35">
      <c r="A57" s="351" t="s">
        <v>148</v>
      </c>
      <c r="B57" s="352"/>
      <c r="C57" s="352"/>
      <c r="D57" s="352"/>
      <c r="E57" s="352"/>
      <c r="F57" s="352"/>
      <c r="G57" s="352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4"/>
    </row>
    <row r="58" spans="1:22" ht="22.5" x14ac:dyDescent="0.3">
      <c r="A58" s="291" t="s">
        <v>128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355"/>
    </row>
    <row r="59" spans="1:22" ht="23.1" customHeight="1" x14ac:dyDescent="0.3">
      <c r="A59" s="4" t="s">
        <v>18</v>
      </c>
      <c r="B59" s="277" t="s">
        <v>141</v>
      </c>
      <c r="C59" s="31" t="s">
        <v>95</v>
      </c>
      <c r="D59" s="32">
        <v>221</v>
      </c>
      <c r="E59" s="7">
        <f>P59+S59</f>
        <v>17</v>
      </c>
      <c r="F59" s="8">
        <f>N59+Q59</f>
        <v>78</v>
      </c>
      <c r="G59" s="9">
        <f>O59+R59</f>
        <v>143</v>
      </c>
      <c r="H59" s="75"/>
      <c r="I59" s="69"/>
      <c r="J59" s="79"/>
      <c r="K59" s="81"/>
      <c r="L59" s="74"/>
      <c r="M59" s="78"/>
      <c r="N59" s="75">
        <v>39</v>
      </c>
      <c r="O59" s="69">
        <v>52</v>
      </c>
      <c r="P59" s="79">
        <v>7</v>
      </c>
      <c r="Q59" s="75">
        <v>39</v>
      </c>
      <c r="R59" s="69">
        <v>91</v>
      </c>
      <c r="S59" s="76">
        <v>10</v>
      </c>
      <c r="T59" s="75" t="s">
        <v>19</v>
      </c>
      <c r="U59" s="71" t="s">
        <v>20</v>
      </c>
      <c r="V59" s="72">
        <v>4</v>
      </c>
    </row>
    <row r="60" spans="1:22" ht="24" thickBot="1" x14ac:dyDescent="0.35">
      <c r="A60" s="4" t="s">
        <v>21</v>
      </c>
      <c r="B60" s="365"/>
      <c r="C60" s="33" t="s">
        <v>96</v>
      </c>
      <c r="D60" s="63">
        <v>221</v>
      </c>
      <c r="E60" s="168">
        <f t="shared" ref="E60:E61" si="22">P60+S60</f>
        <v>17</v>
      </c>
      <c r="F60" s="169">
        <f>N60+Q60</f>
        <v>78</v>
      </c>
      <c r="G60" s="170">
        <f>O60+R60</f>
        <v>143</v>
      </c>
      <c r="H60" s="10"/>
      <c r="I60" s="67"/>
      <c r="J60" s="100"/>
      <c r="K60" s="10"/>
      <c r="L60" s="67"/>
      <c r="M60" s="101"/>
      <c r="N60" s="10">
        <v>39</v>
      </c>
      <c r="O60" s="67">
        <v>52</v>
      </c>
      <c r="P60" s="100">
        <v>7</v>
      </c>
      <c r="Q60" s="10">
        <v>39</v>
      </c>
      <c r="R60" s="67">
        <v>91</v>
      </c>
      <c r="S60" s="101">
        <v>10</v>
      </c>
      <c r="T60" s="10" t="s">
        <v>19</v>
      </c>
      <c r="U60" s="91" t="s">
        <v>20</v>
      </c>
      <c r="V60" s="92">
        <v>4</v>
      </c>
    </row>
    <row r="61" spans="1:22" s="2" customFormat="1" ht="24" thickBot="1" x14ac:dyDescent="0.35">
      <c r="A61" s="34"/>
      <c r="B61" s="13"/>
      <c r="C61" s="35"/>
      <c r="D61" s="34">
        <f>SUM(D59:D60)/2</f>
        <v>221</v>
      </c>
      <c r="E61" s="12">
        <f t="shared" si="22"/>
        <v>17</v>
      </c>
      <c r="F61" s="36">
        <f>SUM(F59:F60)/2</f>
        <v>78</v>
      </c>
      <c r="G61" s="177">
        <f>SUM(G59:G60)/2</f>
        <v>143</v>
      </c>
      <c r="H61" s="97">
        <f t="shared" ref="H61:M61" si="23">SUM(H59:H60)</f>
        <v>0</v>
      </c>
      <c r="I61" s="96">
        <f t="shared" si="23"/>
        <v>0</v>
      </c>
      <c r="J61" s="62">
        <f t="shared" si="23"/>
        <v>0</v>
      </c>
      <c r="K61" s="97">
        <f t="shared" si="23"/>
        <v>0</v>
      </c>
      <c r="L61" s="96">
        <f t="shared" si="23"/>
        <v>0</v>
      </c>
      <c r="M61" s="98">
        <f t="shared" si="23"/>
        <v>0</v>
      </c>
      <c r="N61" s="97">
        <f>SUM(N59:N60)/2</f>
        <v>39</v>
      </c>
      <c r="O61" s="97">
        <f t="shared" ref="O61:S61" si="24">SUM(O59:O60)/2</f>
        <v>52</v>
      </c>
      <c r="P61" s="97">
        <f t="shared" si="24"/>
        <v>7</v>
      </c>
      <c r="Q61" s="97">
        <f t="shared" si="24"/>
        <v>39</v>
      </c>
      <c r="R61" s="97">
        <f t="shared" si="24"/>
        <v>91</v>
      </c>
      <c r="S61" s="98">
        <f t="shared" si="24"/>
        <v>10</v>
      </c>
      <c r="T61" s="97"/>
      <c r="U61" s="96"/>
      <c r="V61" s="99"/>
    </row>
    <row r="62" spans="1:22" ht="22.5" x14ac:dyDescent="0.3">
      <c r="A62" s="291" t="s">
        <v>154</v>
      </c>
      <c r="B62" s="292"/>
      <c r="C62" s="292"/>
      <c r="D62" s="292"/>
      <c r="E62" s="292"/>
      <c r="F62" s="292"/>
      <c r="G62" s="292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4"/>
    </row>
    <row r="63" spans="1:22" ht="46.5" x14ac:dyDescent="0.3">
      <c r="A63" s="22" t="s">
        <v>18</v>
      </c>
      <c r="B63" s="362"/>
      <c r="C63" s="37" t="s">
        <v>149</v>
      </c>
      <c r="D63" s="24">
        <f t="shared" ref="D63:D68" si="25">SUM(F63:G63)</f>
        <v>26</v>
      </c>
      <c r="E63" s="25">
        <f>SUM(J63,M63,P63,S63)</f>
        <v>2</v>
      </c>
      <c r="F63" s="26">
        <f>SUM(H63,K63,N63,Q63)</f>
        <v>26</v>
      </c>
      <c r="G63" s="27">
        <f>SUM(I63,L63,O63,R63)</f>
        <v>0</v>
      </c>
      <c r="H63" s="75"/>
      <c r="I63" s="69"/>
      <c r="J63" s="79"/>
      <c r="K63" s="75">
        <v>26</v>
      </c>
      <c r="L63" s="69"/>
      <c r="M63" s="76">
        <v>2</v>
      </c>
      <c r="N63" s="75"/>
      <c r="O63" s="69"/>
      <c r="P63" s="79"/>
      <c r="Q63" s="75"/>
      <c r="R63" s="69"/>
      <c r="S63" s="76"/>
      <c r="T63" s="75" t="s">
        <v>19</v>
      </c>
      <c r="U63" s="71"/>
      <c r="V63" s="72">
        <f t="shared" ref="V63:V68" si="26">MAX(IF(J63&gt;0,1,0),IF(M63&gt;0,2,0),IF(P63&gt;0,3,0),IF(S63&gt;0,4,0))</f>
        <v>2</v>
      </c>
    </row>
    <row r="64" spans="1:22" ht="23.25" x14ac:dyDescent="0.3">
      <c r="A64" s="22" t="s">
        <v>21</v>
      </c>
      <c r="B64" s="363"/>
      <c r="C64" s="37" t="s">
        <v>152</v>
      </c>
      <c r="D64" s="24">
        <f t="shared" si="25"/>
        <v>78</v>
      </c>
      <c r="E64" s="25">
        <f t="shared" ref="E64:E69" si="27">SUM(J64,M64,P64,S64)</f>
        <v>6</v>
      </c>
      <c r="F64" s="26">
        <f t="shared" ref="F64:F69" si="28">SUM(H64,K64,N64,Q64)</f>
        <v>0</v>
      </c>
      <c r="G64" s="27">
        <f t="shared" ref="G64:G69" si="29">SUM(I64,L64,O64,R64)</f>
        <v>78</v>
      </c>
      <c r="H64" s="75"/>
      <c r="I64" s="69"/>
      <c r="J64" s="79"/>
      <c r="K64" s="75"/>
      <c r="L64" s="69"/>
      <c r="M64" s="76"/>
      <c r="N64" s="75"/>
      <c r="O64" s="69">
        <v>39</v>
      </c>
      <c r="P64" s="79">
        <v>3</v>
      </c>
      <c r="Q64" s="75"/>
      <c r="R64" s="69">
        <v>39</v>
      </c>
      <c r="S64" s="76">
        <v>3</v>
      </c>
      <c r="T64" s="75" t="s">
        <v>19</v>
      </c>
      <c r="U64" s="71" t="s">
        <v>20</v>
      </c>
      <c r="V64" s="72">
        <f t="shared" si="26"/>
        <v>4</v>
      </c>
    </row>
    <row r="65" spans="1:22" ht="23.25" x14ac:dyDescent="0.3">
      <c r="A65" s="22" t="s">
        <v>22</v>
      </c>
      <c r="B65" s="363"/>
      <c r="C65" s="37" t="s">
        <v>80</v>
      </c>
      <c r="D65" s="24">
        <f t="shared" si="25"/>
        <v>52</v>
      </c>
      <c r="E65" s="25">
        <f t="shared" si="27"/>
        <v>4</v>
      </c>
      <c r="F65" s="26">
        <f t="shared" si="28"/>
        <v>0</v>
      </c>
      <c r="G65" s="27">
        <f t="shared" si="29"/>
        <v>52</v>
      </c>
      <c r="H65" s="75"/>
      <c r="I65" s="69">
        <v>26</v>
      </c>
      <c r="J65" s="79">
        <v>2</v>
      </c>
      <c r="K65" s="75"/>
      <c r="L65" s="69">
        <v>26</v>
      </c>
      <c r="M65" s="76">
        <v>2</v>
      </c>
      <c r="N65" s="75"/>
      <c r="O65" s="69"/>
      <c r="P65" s="79"/>
      <c r="Q65" s="75"/>
      <c r="R65" s="69"/>
      <c r="S65" s="76"/>
      <c r="T65" s="75" t="s">
        <v>19</v>
      </c>
      <c r="U65" s="71"/>
      <c r="V65" s="72">
        <f t="shared" si="26"/>
        <v>2</v>
      </c>
    </row>
    <row r="66" spans="1:22" ht="46.5" x14ac:dyDescent="0.35">
      <c r="A66" s="22" t="s">
        <v>23</v>
      </c>
      <c r="B66" s="363"/>
      <c r="C66" s="3" t="s">
        <v>150</v>
      </c>
      <c r="D66" s="24">
        <f t="shared" si="25"/>
        <v>13</v>
      </c>
      <c r="E66" s="25">
        <f t="shared" si="27"/>
        <v>1</v>
      </c>
      <c r="F66" s="26">
        <f t="shared" si="28"/>
        <v>0</v>
      </c>
      <c r="G66" s="27">
        <f t="shared" si="29"/>
        <v>13</v>
      </c>
      <c r="H66" s="75"/>
      <c r="I66" s="69"/>
      <c r="J66" s="79"/>
      <c r="K66" s="75"/>
      <c r="L66" s="69"/>
      <c r="M66" s="76"/>
      <c r="N66" s="75"/>
      <c r="O66" s="69"/>
      <c r="P66" s="79"/>
      <c r="Q66" s="75"/>
      <c r="R66" s="69">
        <v>13</v>
      </c>
      <c r="S66" s="76">
        <v>1</v>
      </c>
      <c r="T66" s="75" t="s">
        <v>19</v>
      </c>
      <c r="U66" s="71"/>
      <c r="V66" s="72">
        <f t="shared" si="26"/>
        <v>4</v>
      </c>
    </row>
    <row r="67" spans="1:22" ht="23.25" x14ac:dyDescent="0.3">
      <c r="A67" s="22" t="s">
        <v>24</v>
      </c>
      <c r="B67" s="363"/>
      <c r="C67" s="37" t="s">
        <v>151</v>
      </c>
      <c r="D67" s="24">
        <f t="shared" si="25"/>
        <v>52</v>
      </c>
      <c r="E67" s="25">
        <f t="shared" si="27"/>
        <v>4</v>
      </c>
      <c r="F67" s="26">
        <f t="shared" si="28"/>
        <v>0</v>
      </c>
      <c r="G67" s="27">
        <f t="shared" si="29"/>
        <v>52</v>
      </c>
      <c r="H67" s="75"/>
      <c r="I67" s="69"/>
      <c r="J67" s="79"/>
      <c r="K67" s="75"/>
      <c r="L67" s="69"/>
      <c r="M67" s="76"/>
      <c r="N67" s="75"/>
      <c r="O67" s="69">
        <v>26</v>
      </c>
      <c r="P67" s="79">
        <v>2</v>
      </c>
      <c r="Q67" s="75"/>
      <c r="R67" s="69">
        <v>26</v>
      </c>
      <c r="S67" s="76">
        <v>2</v>
      </c>
      <c r="T67" s="75" t="s">
        <v>19</v>
      </c>
      <c r="U67" s="71"/>
      <c r="V67" s="72">
        <f t="shared" si="26"/>
        <v>4</v>
      </c>
    </row>
    <row r="68" spans="1:22" ht="24" thickBot="1" x14ac:dyDescent="0.35">
      <c r="A68" s="22" t="s">
        <v>25</v>
      </c>
      <c r="B68" s="364"/>
      <c r="C68" s="37" t="s">
        <v>111</v>
      </c>
      <c r="D68" s="24">
        <f t="shared" si="25"/>
        <v>39</v>
      </c>
      <c r="E68" s="171">
        <f t="shared" si="27"/>
        <v>3</v>
      </c>
      <c r="F68" s="172">
        <f t="shared" si="28"/>
        <v>0</v>
      </c>
      <c r="G68" s="173">
        <f t="shared" si="29"/>
        <v>39</v>
      </c>
      <c r="H68" s="82"/>
      <c r="I68" s="83"/>
      <c r="J68" s="84"/>
      <c r="K68" s="85"/>
      <c r="L68" s="83">
        <v>13</v>
      </c>
      <c r="M68" s="86">
        <v>1</v>
      </c>
      <c r="N68" s="85"/>
      <c r="O68" s="83">
        <v>13</v>
      </c>
      <c r="P68" s="84">
        <v>1</v>
      </c>
      <c r="Q68" s="87"/>
      <c r="R68" s="88">
        <v>13</v>
      </c>
      <c r="S68" s="89">
        <v>1</v>
      </c>
      <c r="T68" s="85" t="s">
        <v>42</v>
      </c>
      <c r="U68" s="90" t="s">
        <v>20</v>
      </c>
      <c r="V68" s="72">
        <f t="shared" si="26"/>
        <v>4</v>
      </c>
    </row>
    <row r="69" spans="1:22" ht="24" thickBot="1" x14ac:dyDescent="0.35">
      <c r="A69" s="17"/>
      <c r="B69" s="18"/>
      <c r="C69" s="124"/>
      <c r="D69" s="17">
        <f>SUM(D63:D68)</f>
        <v>260</v>
      </c>
      <c r="E69" s="174">
        <f t="shared" si="27"/>
        <v>20</v>
      </c>
      <c r="F69" s="175">
        <f t="shared" si="28"/>
        <v>26</v>
      </c>
      <c r="G69" s="176">
        <f t="shared" si="29"/>
        <v>234</v>
      </c>
      <c r="H69" s="104">
        <f t="shared" ref="H69:S69" si="30">SUM(H63:H68)</f>
        <v>0</v>
      </c>
      <c r="I69" s="105">
        <f t="shared" si="30"/>
        <v>26</v>
      </c>
      <c r="J69" s="106">
        <f t="shared" si="30"/>
        <v>2</v>
      </c>
      <c r="K69" s="104">
        <f t="shared" si="30"/>
        <v>26</v>
      </c>
      <c r="L69" s="105">
        <f t="shared" si="30"/>
        <v>39</v>
      </c>
      <c r="M69" s="107">
        <f t="shared" si="30"/>
        <v>5</v>
      </c>
      <c r="N69" s="104">
        <f t="shared" si="30"/>
        <v>0</v>
      </c>
      <c r="O69" s="105">
        <f t="shared" si="30"/>
        <v>78</v>
      </c>
      <c r="P69" s="106">
        <f t="shared" si="30"/>
        <v>6</v>
      </c>
      <c r="Q69" s="104">
        <f t="shared" si="30"/>
        <v>0</v>
      </c>
      <c r="R69" s="105">
        <f t="shared" si="30"/>
        <v>91</v>
      </c>
      <c r="S69" s="180">
        <f t="shared" si="30"/>
        <v>7</v>
      </c>
      <c r="T69" s="125"/>
      <c r="U69" s="109"/>
      <c r="V69" s="110"/>
    </row>
    <row r="70" spans="1:22" ht="26.25" customHeight="1" thickTop="1" thickBot="1" x14ac:dyDescent="0.35">
      <c r="A70" s="356"/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8"/>
    </row>
    <row r="71" spans="1:22" ht="36" customHeight="1" thickTop="1" thickBot="1" x14ac:dyDescent="0.35">
      <c r="A71" s="359" t="s">
        <v>46</v>
      </c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1"/>
    </row>
    <row r="72" spans="1:22" ht="19.5" thickTop="1" x14ac:dyDescent="0.3">
      <c r="A72" s="375" t="s">
        <v>47</v>
      </c>
      <c r="B72" s="376"/>
      <c r="C72" s="377"/>
      <c r="D72" s="375" t="s">
        <v>11</v>
      </c>
      <c r="E72" s="377"/>
      <c r="F72" s="375" t="s">
        <v>2</v>
      </c>
      <c r="G72" s="377"/>
      <c r="H72" s="372" t="s">
        <v>3</v>
      </c>
      <c r="I72" s="373"/>
      <c r="J72" s="373"/>
      <c r="K72" s="373"/>
      <c r="L72" s="373"/>
      <c r="M72" s="374"/>
      <c r="N72" s="384" t="s">
        <v>4</v>
      </c>
      <c r="O72" s="373"/>
      <c r="P72" s="373"/>
      <c r="Q72" s="373"/>
      <c r="R72" s="373"/>
      <c r="S72" s="374"/>
      <c r="T72" s="366" t="s">
        <v>11</v>
      </c>
      <c r="U72" s="367"/>
      <c r="V72" s="368"/>
    </row>
    <row r="73" spans="1:22" x14ac:dyDescent="0.3">
      <c r="A73" s="378"/>
      <c r="B73" s="379"/>
      <c r="C73" s="380"/>
      <c r="D73" s="301"/>
      <c r="E73" s="303"/>
      <c r="F73" s="301"/>
      <c r="G73" s="303"/>
      <c r="H73" s="247" t="s">
        <v>48</v>
      </c>
      <c r="I73" s="248"/>
      <c r="J73" s="249"/>
      <c r="K73" s="250" t="s">
        <v>8</v>
      </c>
      <c r="L73" s="248"/>
      <c r="M73" s="251"/>
      <c r="N73" s="296" t="s">
        <v>9</v>
      </c>
      <c r="O73" s="248"/>
      <c r="P73" s="249"/>
      <c r="Q73" s="250" t="s">
        <v>10</v>
      </c>
      <c r="R73" s="248"/>
      <c r="S73" s="251"/>
      <c r="T73" s="369"/>
      <c r="U73" s="370"/>
      <c r="V73" s="371"/>
    </row>
    <row r="74" spans="1:22" ht="19.5" thickBot="1" x14ac:dyDescent="0.35">
      <c r="A74" s="381"/>
      <c r="B74" s="382"/>
      <c r="C74" s="383"/>
      <c r="D74" s="38" t="s">
        <v>17</v>
      </c>
      <c r="E74" s="39" t="s">
        <v>16</v>
      </c>
      <c r="F74" s="40" t="s">
        <v>12</v>
      </c>
      <c r="G74" s="41" t="s">
        <v>13</v>
      </c>
      <c r="H74" s="40" t="s">
        <v>12</v>
      </c>
      <c r="I74" s="41" t="s">
        <v>13</v>
      </c>
      <c r="J74" s="42" t="s">
        <v>16</v>
      </c>
      <c r="K74" s="43" t="s">
        <v>12</v>
      </c>
      <c r="L74" s="41" t="s">
        <v>13</v>
      </c>
      <c r="M74" s="44" t="s">
        <v>16</v>
      </c>
      <c r="N74" s="45" t="s">
        <v>12</v>
      </c>
      <c r="O74" s="41" t="s">
        <v>13</v>
      </c>
      <c r="P74" s="42" t="s">
        <v>16</v>
      </c>
      <c r="Q74" s="43" t="s">
        <v>12</v>
      </c>
      <c r="R74" s="41" t="s">
        <v>13</v>
      </c>
      <c r="S74" s="44" t="s">
        <v>16</v>
      </c>
      <c r="T74" s="245" t="s">
        <v>17</v>
      </c>
      <c r="U74" s="246"/>
      <c r="V74" s="46" t="s">
        <v>49</v>
      </c>
    </row>
    <row r="75" spans="1:22" ht="36" customHeight="1" thickTop="1" x14ac:dyDescent="0.3">
      <c r="A75" s="261" t="s">
        <v>156</v>
      </c>
      <c r="B75" s="262"/>
      <c r="C75" s="263"/>
      <c r="D75" s="47">
        <v>156</v>
      </c>
      <c r="E75" s="47">
        <v>12</v>
      </c>
      <c r="F75" s="325">
        <f>SUM(F15+F47+F52+F61)</f>
        <v>403</v>
      </c>
      <c r="G75" s="328">
        <f>SUM(G15+G47+G52+G61)</f>
        <v>1001</v>
      </c>
      <c r="H75" s="331" t="s">
        <v>2</v>
      </c>
      <c r="I75" s="265"/>
      <c r="J75" s="309">
        <f>SUM(J15,J47,J52,J56,J61)</f>
        <v>30</v>
      </c>
      <c r="K75" s="264" t="s">
        <v>2</v>
      </c>
      <c r="L75" s="265"/>
      <c r="M75" s="266">
        <f>SUM(M15,M47,M52,M56,M61)</f>
        <v>30</v>
      </c>
      <c r="N75" s="332" t="s">
        <v>2</v>
      </c>
      <c r="O75" s="265"/>
      <c r="P75" s="309">
        <f>SUM(P15,P47,P52,P56,P61)</f>
        <v>30</v>
      </c>
      <c r="Q75" s="264" t="s">
        <v>2</v>
      </c>
      <c r="R75" s="265"/>
      <c r="S75" s="266">
        <f>S15+S47+S52+S56+S61</f>
        <v>30</v>
      </c>
      <c r="T75" s="342">
        <f>SUM(H82,K82,N82,Q82)</f>
        <v>1764</v>
      </c>
      <c r="U75" s="343"/>
      <c r="V75" s="348">
        <f>SUM(J82,M82,P82,S82)</f>
        <v>120</v>
      </c>
    </row>
    <row r="76" spans="1:22" ht="33.75" customHeight="1" x14ac:dyDescent="0.3">
      <c r="A76" s="255" t="s">
        <v>157</v>
      </c>
      <c r="B76" s="256"/>
      <c r="C76" s="257"/>
      <c r="D76" s="48">
        <v>1404</v>
      </c>
      <c r="E76" s="48">
        <v>108</v>
      </c>
      <c r="F76" s="326"/>
      <c r="G76" s="329"/>
      <c r="H76" s="49">
        <f>SUM(H15,H47,H52,H56,H61)</f>
        <v>156</v>
      </c>
      <c r="I76" s="50">
        <f>SUM(I15,I47,I52,I61,I56)</f>
        <v>234</v>
      </c>
      <c r="J76" s="310"/>
      <c r="K76" s="50">
        <f>SUM(K15,K47,K52,K56,K61)</f>
        <v>130</v>
      </c>
      <c r="L76" s="50">
        <f>SUM(L15,L47,L52,L56,L61)</f>
        <v>260</v>
      </c>
      <c r="M76" s="267"/>
      <c r="N76" s="51">
        <f>SUM(N15,N47,N52,N56,N61)</f>
        <v>65</v>
      </c>
      <c r="O76" s="50">
        <f>SUM(O15,O47,O52,O56,O61)</f>
        <v>427</v>
      </c>
      <c r="P76" s="310"/>
      <c r="Q76" s="50">
        <f>SUM(Q15,Q47,Q52,Q56,Q61)</f>
        <v>52</v>
      </c>
      <c r="R76" s="50">
        <f>SUM(R15,R47,R56,R61,R52)</f>
        <v>440</v>
      </c>
      <c r="S76" s="267"/>
      <c r="T76" s="344"/>
      <c r="U76" s="345"/>
      <c r="V76" s="349"/>
    </row>
    <row r="77" spans="1:22" ht="32.25" customHeight="1" x14ac:dyDescent="0.3">
      <c r="A77" s="255" t="s">
        <v>50</v>
      </c>
      <c r="B77" s="256"/>
      <c r="C77" s="257"/>
      <c r="D77" s="52">
        <v>156</v>
      </c>
      <c r="E77" s="52">
        <v>12</v>
      </c>
      <c r="F77" s="326"/>
      <c r="G77" s="329"/>
      <c r="H77" s="274">
        <f>SUM(H76:I76)</f>
        <v>390</v>
      </c>
      <c r="I77" s="275"/>
      <c r="J77" s="311"/>
      <c r="K77" s="276">
        <f>SUM(K76:L76)</f>
        <v>390</v>
      </c>
      <c r="L77" s="275"/>
      <c r="M77" s="268"/>
      <c r="N77" s="312">
        <f>SUM(N76:O76)</f>
        <v>492</v>
      </c>
      <c r="O77" s="275"/>
      <c r="P77" s="311"/>
      <c r="Q77" s="276">
        <f>SUM(Q76:R76)</f>
        <v>492</v>
      </c>
      <c r="R77" s="275"/>
      <c r="S77" s="268"/>
      <c r="T77" s="344"/>
      <c r="U77" s="345"/>
      <c r="V77" s="349"/>
    </row>
    <row r="78" spans="1:22" ht="25.5" customHeight="1" x14ac:dyDescent="0.3">
      <c r="A78" s="255" t="s">
        <v>129</v>
      </c>
      <c r="B78" s="256"/>
      <c r="C78" s="257"/>
      <c r="D78" s="53">
        <f>D69+D61</f>
        <v>481</v>
      </c>
      <c r="E78" s="53">
        <f>E69+E61</f>
        <v>37</v>
      </c>
      <c r="F78" s="326"/>
      <c r="G78" s="329"/>
      <c r="H78" s="274" t="s">
        <v>51</v>
      </c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344"/>
      <c r="U78" s="345"/>
      <c r="V78" s="349"/>
    </row>
    <row r="79" spans="1:22" ht="29.25" customHeight="1" x14ac:dyDescent="0.3">
      <c r="A79" s="255" t="s">
        <v>130</v>
      </c>
      <c r="B79" s="256"/>
      <c r="C79" s="257"/>
      <c r="D79" s="54">
        <f>D78*100/T75</f>
        <v>27.267573696145124</v>
      </c>
      <c r="E79" s="54">
        <f>E78*100/120</f>
        <v>30.833333333333332</v>
      </c>
      <c r="F79" s="326"/>
      <c r="G79" s="329"/>
      <c r="H79" s="55">
        <f>H76/13</f>
        <v>12</v>
      </c>
      <c r="I79" s="56">
        <f>I76/13</f>
        <v>18</v>
      </c>
      <c r="J79" s="57"/>
      <c r="K79" s="56">
        <f>K76/13</f>
        <v>10</v>
      </c>
      <c r="L79" s="56">
        <f>L76/13</f>
        <v>20</v>
      </c>
      <c r="M79" s="57"/>
      <c r="N79" s="58">
        <f>N76/13</f>
        <v>5</v>
      </c>
      <c r="O79" s="56">
        <f>O76/13</f>
        <v>32.846153846153847</v>
      </c>
      <c r="P79" s="57"/>
      <c r="Q79" s="56">
        <f>Q76/13</f>
        <v>4</v>
      </c>
      <c r="R79" s="56">
        <f>R76/13</f>
        <v>33.846153846153847</v>
      </c>
      <c r="S79" s="59"/>
      <c r="T79" s="344"/>
      <c r="U79" s="345"/>
      <c r="V79" s="349"/>
    </row>
    <row r="80" spans="1:22" ht="21.75" customHeight="1" x14ac:dyDescent="0.3">
      <c r="A80" s="317"/>
      <c r="B80" s="318"/>
      <c r="C80" s="319"/>
      <c r="D80" s="304"/>
      <c r="E80" s="323"/>
      <c r="F80" s="326"/>
      <c r="G80" s="329"/>
      <c r="H80" s="274">
        <f>H77/13</f>
        <v>30</v>
      </c>
      <c r="I80" s="275"/>
      <c r="J80" s="57"/>
      <c r="K80" s="276">
        <f>K77/13</f>
        <v>30</v>
      </c>
      <c r="L80" s="275"/>
      <c r="M80" s="57"/>
      <c r="N80" s="312">
        <f>N77/13</f>
        <v>37.846153846153847</v>
      </c>
      <c r="O80" s="275"/>
      <c r="P80" s="57"/>
      <c r="Q80" s="276">
        <f>Q77/13</f>
        <v>37.846153846153847</v>
      </c>
      <c r="R80" s="275"/>
      <c r="S80" s="59"/>
      <c r="T80" s="344"/>
      <c r="U80" s="345"/>
      <c r="V80" s="349"/>
    </row>
    <row r="81" spans="1:22" ht="27" customHeight="1" x14ac:dyDescent="0.3">
      <c r="A81" s="320"/>
      <c r="B81" s="321"/>
      <c r="C81" s="322"/>
      <c r="D81" s="305"/>
      <c r="E81" s="324"/>
      <c r="F81" s="326"/>
      <c r="G81" s="329"/>
      <c r="H81" s="289" t="s">
        <v>52</v>
      </c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344"/>
      <c r="U81" s="345"/>
      <c r="V81" s="349"/>
    </row>
    <row r="82" spans="1:22" ht="19.5" thickBot="1" x14ac:dyDescent="0.35">
      <c r="A82" s="298"/>
      <c r="B82" s="299"/>
      <c r="C82" s="300"/>
      <c r="D82" s="304"/>
      <c r="E82" s="306"/>
      <c r="F82" s="327"/>
      <c r="G82" s="330"/>
      <c r="H82" s="308">
        <f>SUM(H15:I15,H47:I47,H52:I52,H56:I56,H61:I61)</f>
        <v>390</v>
      </c>
      <c r="I82" s="253"/>
      <c r="J82" s="60">
        <f>SUM(J15,J47,J52,J56,J61)</f>
        <v>30</v>
      </c>
      <c r="K82" s="254">
        <f>SUM(K15:L15,K47:L47,K52:L52,K56:L56,K61,L61)</f>
        <v>390</v>
      </c>
      <c r="L82" s="253"/>
      <c r="M82" s="61">
        <f>SUM(M15,M47,M52,M56,M61)</f>
        <v>30</v>
      </c>
      <c r="N82" s="252">
        <f>SUM(N15:O15,N47:O47,N52:O52,N56:O56,N61:O61)</f>
        <v>492</v>
      </c>
      <c r="O82" s="253"/>
      <c r="P82" s="60">
        <f>SUM(P15,P47,P52,P56,P61)</f>
        <v>30</v>
      </c>
      <c r="Q82" s="254">
        <f>SUM(Q15:R15,Q47:R47,Q52:R52,Q56:R56,Q61:R61)</f>
        <v>492</v>
      </c>
      <c r="R82" s="253"/>
      <c r="S82" s="61">
        <f>SUM(S15,S47,S52,S56,S61)</f>
        <v>30</v>
      </c>
      <c r="T82" s="346"/>
      <c r="U82" s="347"/>
      <c r="V82" s="350"/>
    </row>
    <row r="83" spans="1:22" ht="20.25" thickTop="1" thickBot="1" x14ac:dyDescent="0.35">
      <c r="A83" s="301"/>
      <c r="B83" s="302"/>
      <c r="C83" s="303"/>
      <c r="D83" s="305"/>
      <c r="E83" s="307"/>
      <c r="F83" s="272">
        <f>SUM(F75+G75)</f>
        <v>1404</v>
      </c>
      <c r="G83" s="273"/>
      <c r="H83" s="337" t="str">
        <f>IF(T75=1560,T75,"Nieprawidłowa liczba godzin. Powinno być 1560")</f>
        <v>Nieprawidłowa liczba godzin. Powinno być 1560</v>
      </c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9">
        <f>IF(V75&lt;120,"Brakuje ECTS!",V75)</f>
        <v>120</v>
      </c>
      <c r="U83" s="340"/>
      <c r="V83" s="341"/>
    </row>
    <row r="84" spans="1:22" ht="21" customHeight="1" thickBot="1" x14ac:dyDescent="0.35">
      <c r="A84" s="279" t="s">
        <v>53</v>
      </c>
      <c r="B84" s="280"/>
      <c r="C84" s="281"/>
      <c r="D84" s="282" t="s">
        <v>53</v>
      </c>
      <c r="E84" s="283"/>
      <c r="F84" s="283"/>
      <c r="G84" s="284"/>
      <c r="H84" s="285">
        <v>3</v>
      </c>
      <c r="I84" s="286"/>
      <c r="J84" s="287"/>
      <c r="K84" s="288">
        <v>1</v>
      </c>
      <c r="L84" s="286"/>
      <c r="M84" s="287"/>
      <c r="N84" s="288">
        <v>2</v>
      </c>
      <c r="O84" s="286"/>
      <c r="P84" s="287"/>
      <c r="Q84" s="288">
        <v>4</v>
      </c>
      <c r="R84" s="286"/>
      <c r="S84" s="287"/>
      <c r="T84" s="313"/>
      <c r="U84" s="314"/>
      <c r="V84" s="315"/>
    </row>
    <row r="85" spans="1:22" ht="19.5" thickTop="1" x14ac:dyDescent="0.3">
      <c r="A85" s="316" t="s">
        <v>54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</row>
    <row r="86" spans="1:22" ht="21.75" customHeight="1" x14ac:dyDescent="0.3">
      <c r="A86" s="271" t="s">
        <v>55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</row>
    <row r="87" spans="1:22" ht="21" customHeight="1" x14ac:dyDescent="0.3">
      <c r="A87" s="215" t="s">
        <v>122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</row>
    <row r="88" spans="1:22" ht="21" customHeight="1" x14ac:dyDescent="0.3">
      <c r="A88" s="412" t="s">
        <v>160</v>
      </c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</row>
    <row r="89" spans="1:22" ht="20.25" x14ac:dyDescent="0.3">
      <c r="A89" s="336" t="s">
        <v>158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</row>
    <row r="90" spans="1:22" s="146" customFormat="1" ht="27.75" customHeight="1" x14ac:dyDescent="0.3">
      <c r="A90" s="221" t="s">
        <v>58</v>
      </c>
      <c r="B90" s="224"/>
      <c r="C90" s="221" t="s">
        <v>1</v>
      </c>
      <c r="D90" s="237" t="s">
        <v>2</v>
      </c>
      <c r="E90" s="238"/>
      <c r="F90" s="238"/>
      <c r="G90" s="239"/>
      <c r="H90" s="227" t="s">
        <v>3</v>
      </c>
      <c r="I90" s="227"/>
      <c r="J90" s="227"/>
      <c r="K90" s="227"/>
      <c r="L90" s="227"/>
      <c r="M90" s="227"/>
      <c r="N90" s="227" t="s">
        <v>4</v>
      </c>
      <c r="O90" s="227"/>
      <c r="P90" s="227"/>
      <c r="Q90" s="227"/>
      <c r="R90" s="227"/>
      <c r="S90" s="227"/>
      <c r="T90" s="228" t="s">
        <v>57</v>
      </c>
      <c r="U90" s="231" t="s">
        <v>59</v>
      </c>
      <c r="V90" s="232"/>
    </row>
    <row r="91" spans="1:22" s="146" customFormat="1" ht="26.25" customHeight="1" x14ac:dyDescent="0.3">
      <c r="A91" s="222"/>
      <c r="B91" s="225"/>
      <c r="C91" s="222"/>
      <c r="D91" s="240" t="s">
        <v>11</v>
      </c>
      <c r="E91" s="241"/>
      <c r="F91" s="242" t="s">
        <v>12</v>
      </c>
      <c r="G91" s="242" t="s">
        <v>13</v>
      </c>
      <c r="H91" s="244" t="s">
        <v>56</v>
      </c>
      <c r="I91" s="244"/>
      <c r="J91" s="244"/>
      <c r="K91" s="244" t="s">
        <v>8</v>
      </c>
      <c r="L91" s="244"/>
      <c r="M91" s="244"/>
      <c r="N91" s="244" t="s">
        <v>9</v>
      </c>
      <c r="O91" s="244"/>
      <c r="P91" s="244"/>
      <c r="Q91" s="244" t="s">
        <v>10</v>
      </c>
      <c r="R91" s="244"/>
      <c r="S91" s="244"/>
      <c r="T91" s="229"/>
      <c r="U91" s="233"/>
      <c r="V91" s="234"/>
    </row>
    <row r="92" spans="1:22" s="146" customFormat="1" ht="26.25" customHeight="1" x14ac:dyDescent="0.3">
      <c r="A92" s="223"/>
      <c r="B92" s="226"/>
      <c r="C92" s="223"/>
      <c r="D92" s="145" t="s">
        <v>17</v>
      </c>
      <c r="E92" s="149" t="s">
        <v>16</v>
      </c>
      <c r="F92" s="243"/>
      <c r="G92" s="243"/>
      <c r="H92" s="148" t="s">
        <v>14</v>
      </c>
      <c r="I92" s="148" t="s">
        <v>15</v>
      </c>
      <c r="J92" s="147" t="s">
        <v>16</v>
      </c>
      <c r="K92" s="148" t="s">
        <v>14</v>
      </c>
      <c r="L92" s="148" t="s">
        <v>15</v>
      </c>
      <c r="M92" s="147" t="s">
        <v>16</v>
      </c>
      <c r="N92" s="148" t="s">
        <v>14</v>
      </c>
      <c r="O92" s="148" t="s">
        <v>15</v>
      </c>
      <c r="P92" s="147" t="s">
        <v>16</v>
      </c>
      <c r="Q92" s="148" t="s">
        <v>14</v>
      </c>
      <c r="R92" s="148" t="s">
        <v>15</v>
      </c>
      <c r="S92" s="147" t="s">
        <v>16</v>
      </c>
      <c r="T92" s="230"/>
      <c r="U92" s="235"/>
      <c r="V92" s="236"/>
    </row>
    <row r="93" spans="1:22" s="146" customFormat="1" ht="24.95" customHeight="1" x14ac:dyDescent="0.3">
      <c r="A93" s="333" t="s">
        <v>142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5"/>
    </row>
    <row r="94" spans="1:22" ht="24.95" customHeight="1" x14ac:dyDescent="0.3">
      <c r="A94" s="216" t="s">
        <v>145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8"/>
    </row>
    <row r="95" spans="1:22" ht="31.5" customHeight="1" x14ac:dyDescent="0.3">
      <c r="A95" s="4" t="s">
        <v>18</v>
      </c>
      <c r="B95" s="258"/>
      <c r="C95" s="23" t="s">
        <v>84</v>
      </c>
      <c r="D95" s="6">
        <f t="shared" ref="D95:D101" si="31">SUM(F95:G95)</f>
        <v>26</v>
      </c>
      <c r="E95" s="7">
        <f>SUM(J95,M95,P95,S95)</f>
        <v>1</v>
      </c>
      <c r="F95" s="8">
        <f>SUM(H95,K95,N95,Q95)</f>
        <v>13</v>
      </c>
      <c r="G95" s="9">
        <v>13</v>
      </c>
      <c r="H95" s="126"/>
      <c r="I95" s="127"/>
      <c r="J95" s="128"/>
      <c r="K95" s="126"/>
      <c r="L95" s="127"/>
      <c r="M95" s="129"/>
      <c r="N95" s="126">
        <v>13</v>
      </c>
      <c r="O95" s="127"/>
      <c r="P95" s="128">
        <v>1</v>
      </c>
      <c r="Q95" s="126"/>
      <c r="R95" s="127"/>
      <c r="S95" s="129"/>
      <c r="T95" s="75" t="s">
        <v>19</v>
      </c>
      <c r="U95" s="71"/>
      <c r="V95" s="123">
        <f t="shared" ref="V95:V101" si="32">MAX(IF(J95&gt;0,1,0),IF(M95&gt;0,2,0),IF(P95&gt;0,3,0),IF(S95&gt;0,4,0))</f>
        <v>3</v>
      </c>
    </row>
    <row r="96" spans="1:22" ht="31.5" customHeight="1" x14ac:dyDescent="0.3">
      <c r="A96" s="4" t="s">
        <v>21</v>
      </c>
      <c r="B96" s="259"/>
      <c r="C96" s="130" t="s">
        <v>85</v>
      </c>
      <c r="D96" s="6">
        <f t="shared" si="31"/>
        <v>26</v>
      </c>
      <c r="E96" s="7">
        <f t="shared" ref="E96:E102" si="33">SUM(J96,M96,P96,S96)</f>
        <v>2</v>
      </c>
      <c r="F96" s="8">
        <f t="shared" ref="F96:F102" si="34">SUM(H96,K96,N96,Q96)</f>
        <v>0</v>
      </c>
      <c r="G96" s="9">
        <v>26</v>
      </c>
      <c r="H96" s="126"/>
      <c r="I96" s="127"/>
      <c r="J96" s="128"/>
      <c r="K96" s="126"/>
      <c r="L96" s="127"/>
      <c r="M96" s="129"/>
      <c r="N96" s="126"/>
      <c r="O96" s="127">
        <v>26</v>
      </c>
      <c r="P96" s="128">
        <v>2</v>
      </c>
      <c r="Q96" s="126"/>
      <c r="R96" s="127"/>
      <c r="S96" s="129"/>
      <c r="T96" s="75" t="s">
        <v>19</v>
      </c>
      <c r="U96" s="71"/>
      <c r="V96" s="123">
        <f t="shared" si="32"/>
        <v>3</v>
      </c>
    </row>
    <row r="97" spans="1:22" ht="41.25" customHeight="1" x14ac:dyDescent="0.3">
      <c r="A97" s="4" t="s">
        <v>22</v>
      </c>
      <c r="B97" s="259"/>
      <c r="C97" s="130" t="s">
        <v>86</v>
      </c>
      <c r="D97" s="6">
        <f t="shared" si="31"/>
        <v>52</v>
      </c>
      <c r="E97" s="7">
        <f t="shared" si="33"/>
        <v>4</v>
      </c>
      <c r="F97" s="8">
        <v>26</v>
      </c>
      <c r="G97" s="9">
        <v>26</v>
      </c>
      <c r="H97" s="126"/>
      <c r="I97" s="127"/>
      <c r="J97" s="128"/>
      <c r="K97" s="126"/>
      <c r="L97" s="127"/>
      <c r="M97" s="129"/>
      <c r="N97" s="126">
        <v>26</v>
      </c>
      <c r="O97" s="127">
        <v>26</v>
      </c>
      <c r="P97" s="128">
        <v>4</v>
      </c>
      <c r="Q97" s="126"/>
      <c r="R97" s="127"/>
      <c r="S97" s="129"/>
      <c r="T97" s="75" t="s">
        <v>19</v>
      </c>
      <c r="U97" s="71"/>
      <c r="V97" s="123">
        <f t="shared" si="32"/>
        <v>3</v>
      </c>
    </row>
    <row r="98" spans="1:22" ht="31.5" customHeight="1" x14ac:dyDescent="0.3">
      <c r="A98" s="4" t="s">
        <v>23</v>
      </c>
      <c r="B98" s="259"/>
      <c r="C98" s="23" t="s">
        <v>87</v>
      </c>
      <c r="D98" s="6">
        <f t="shared" si="31"/>
        <v>39</v>
      </c>
      <c r="E98" s="7">
        <f t="shared" si="33"/>
        <v>3</v>
      </c>
      <c r="F98" s="8">
        <v>13</v>
      </c>
      <c r="G98" s="9">
        <v>26</v>
      </c>
      <c r="H98" s="126"/>
      <c r="I98" s="127"/>
      <c r="J98" s="128"/>
      <c r="K98" s="126"/>
      <c r="L98" s="127"/>
      <c r="M98" s="129"/>
      <c r="N98" s="126"/>
      <c r="O98" s="127"/>
      <c r="P98" s="128"/>
      <c r="Q98" s="126">
        <v>13</v>
      </c>
      <c r="R98" s="127">
        <v>26</v>
      </c>
      <c r="S98" s="129">
        <v>3</v>
      </c>
      <c r="T98" s="75" t="s">
        <v>19</v>
      </c>
      <c r="U98" s="71"/>
      <c r="V98" s="123">
        <f t="shared" si="32"/>
        <v>4</v>
      </c>
    </row>
    <row r="99" spans="1:22" ht="31.5" customHeight="1" x14ac:dyDescent="0.3">
      <c r="A99" s="4" t="s">
        <v>24</v>
      </c>
      <c r="B99" s="259"/>
      <c r="C99" s="23" t="s">
        <v>88</v>
      </c>
      <c r="D99" s="6">
        <f t="shared" si="31"/>
        <v>39</v>
      </c>
      <c r="E99" s="7">
        <f t="shared" si="33"/>
        <v>3</v>
      </c>
      <c r="F99" s="8">
        <v>13</v>
      </c>
      <c r="G99" s="9">
        <v>26</v>
      </c>
      <c r="H99" s="126"/>
      <c r="I99" s="127"/>
      <c r="J99" s="128"/>
      <c r="K99" s="126"/>
      <c r="L99" s="127"/>
      <c r="M99" s="129"/>
      <c r="N99" s="126"/>
      <c r="O99" s="127"/>
      <c r="P99" s="128"/>
      <c r="Q99" s="126">
        <v>13</v>
      </c>
      <c r="R99" s="127">
        <v>26</v>
      </c>
      <c r="S99" s="129">
        <v>3</v>
      </c>
      <c r="T99" s="75" t="s">
        <v>19</v>
      </c>
      <c r="U99" s="71"/>
      <c r="V99" s="123">
        <f t="shared" si="32"/>
        <v>4</v>
      </c>
    </row>
    <row r="100" spans="1:22" ht="42" customHeight="1" x14ac:dyDescent="0.3">
      <c r="A100" s="4" t="s">
        <v>25</v>
      </c>
      <c r="B100" s="259"/>
      <c r="C100" s="130" t="s">
        <v>89</v>
      </c>
      <c r="D100" s="6">
        <f t="shared" si="31"/>
        <v>39</v>
      </c>
      <c r="E100" s="7">
        <f t="shared" si="33"/>
        <v>3</v>
      </c>
      <c r="F100" s="8">
        <v>13</v>
      </c>
      <c r="G100" s="9">
        <v>26</v>
      </c>
      <c r="H100" s="126"/>
      <c r="I100" s="127"/>
      <c r="J100" s="128"/>
      <c r="K100" s="126"/>
      <c r="L100" s="127"/>
      <c r="M100" s="129"/>
      <c r="N100" s="126"/>
      <c r="O100" s="127"/>
      <c r="P100" s="128"/>
      <c r="Q100" s="126">
        <v>13</v>
      </c>
      <c r="R100" s="127">
        <v>26</v>
      </c>
      <c r="S100" s="129">
        <v>3</v>
      </c>
      <c r="T100" s="75" t="s">
        <v>19</v>
      </c>
      <c r="U100" s="71"/>
      <c r="V100" s="123">
        <f t="shared" si="32"/>
        <v>4</v>
      </c>
    </row>
    <row r="101" spans="1:22" ht="31.5" customHeight="1" thickBot="1" x14ac:dyDescent="0.35">
      <c r="A101" s="4" t="s">
        <v>26</v>
      </c>
      <c r="B101" s="260"/>
      <c r="C101" s="131" t="s">
        <v>90</v>
      </c>
      <c r="D101" s="6">
        <f t="shared" si="31"/>
        <v>13</v>
      </c>
      <c r="E101" s="168">
        <f t="shared" si="33"/>
        <v>1</v>
      </c>
      <c r="F101" s="169">
        <v>0</v>
      </c>
      <c r="G101" s="170">
        <v>13</v>
      </c>
      <c r="H101" s="132"/>
      <c r="I101" s="133"/>
      <c r="J101" s="134"/>
      <c r="K101" s="132"/>
      <c r="L101" s="133"/>
      <c r="M101" s="135"/>
      <c r="N101" s="132"/>
      <c r="O101" s="133"/>
      <c r="P101" s="134"/>
      <c r="Q101" s="132"/>
      <c r="R101" s="133">
        <v>13</v>
      </c>
      <c r="S101" s="135">
        <v>1</v>
      </c>
      <c r="T101" s="10" t="s">
        <v>19</v>
      </c>
      <c r="U101" s="91"/>
      <c r="V101" s="123">
        <f t="shared" si="32"/>
        <v>4</v>
      </c>
    </row>
    <row r="102" spans="1:22" ht="24" thickBot="1" x14ac:dyDescent="0.35">
      <c r="A102" s="34"/>
      <c r="B102" s="13"/>
      <c r="C102" s="35"/>
      <c r="D102" s="97">
        <f>F102+G102</f>
        <v>221</v>
      </c>
      <c r="E102" s="12">
        <f t="shared" si="33"/>
        <v>17</v>
      </c>
      <c r="F102" s="95">
        <f t="shared" si="34"/>
        <v>78</v>
      </c>
      <c r="G102" s="177">
        <f t="shared" ref="G102" si="35">SUM(I102,L102,O102,R102)</f>
        <v>143</v>
      </c>
      <c r="H102" s="36">
        <f>SUM(H95:H101)</f>
        <v>0</v>
      </c>
      <c r="I102" s="96">
        <f t="shared" ref="I102:S102" si="36">SUM(I95:I101)</f>
        <v>0</v>
      </c>
      <c r="J102" s="97">
        <f t="shared" si="36"/>
        <v>0</v>
      </c>
      <c r="K102" s="36">
        <f t="shared" si="36"/>
        <v>0</v>
      </c>
      <c r="L102" s="96">
        <f t="shared" si="36"/>
        <v>0</v>
      </c>
      <c r="M102" s="97">
        <f t="shared" si="36"/>
        <v>0</v>
      </c>
      <c r="N102" s="36">
        <f t="shared" si="36"/>
        <v>39</v>
      </c>
      <c r="O102" s="96">
        <f t="shared" si="36"/>
        <v>52</v>
      </c>
      <c r="P102" s="97">
        <f t="shared" si="36"/>
        <v>7</v>
      </c>
      <c r="Q102" s="36">
        <f t="shared" si="36"/>
        <v>39</v>
      </c>
      <c r="R102" s="96">
        <f t="shared" si="36"/>
        <v>91</v>
      </c>
      <c r="S102" s="98">
        <f t="shared" si="36"/>
        <v>10</v>
      </c>
      <c r="T102" s="97"/>
      <c r="U102" s="96" t="s">
        <v>20</v>
      </c>
      <c r="V102" s="136">
        <v>4</v>
      </c>
    </row>
    <row r="103" spans="1:22" ht="23.25" x14ac:dyDescent="0.3">
      <c r="A103" s="137"/>
      <c r="B103" s="138"/>
      <c r="C103" s="139"/>
      <c r="D103" s="140"/>
      <c r="E103" s="140"/>
      <c r="F103" s="140"/>
      <c r="G103" s="140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41"/>
    </row>
    <row r="104" spans="1:22" ht="33" customHeight="1" x14ac:dyDescent="0.3">
      <c r="A104" s="216" t="s">
        <v>146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8"/>
    </row>
    <row r="105" spans="1:22" ht="31.5" customHeight="1" x14ac:dyDescent="0.3">
      <c r="A105" s="4" t="s">
        <v>18</v>
      </c>
      <c r="B105" s="258"/>
      <c r="C105" s="142" t="s">
        <v>98</v>
      </c>
      <c r="D105" s="6">
        <f t="shared" ref="D105:D113" si="37">SUM(F105:G105)</f>
        <v>26</v>
      </c>
      <c r="E105" s="7">
        <f>SUM(J105,M105,P105,S105)</f>
        <v>2</v>
      </c>
      <c r="F105" s="8">
        <f>SUM(H105,K105,N105,Q105)</f>
        <v>26</v>
      </c>
      <c r="G105" s="9">
        <f>SUM(I105,L105,O105,R105)</f>
        <v>0</v>
      </c>
      <c r="H105" s="126"/>
      <c r="I105" s="127"/>
      <c r="J105" s="128"/>
      <c r="K105" s="126"/>
      <c r="L105" s="127"/>
      <c r="M105" s="129"/>
      <c r="N105" s="126">
        <v>26</v>
      </c>
      <c r="O105" s="127"/>
      <c r="P105" s="128">
        <v>2</v>
      </c>
      <c r="Q105" s="126"/>
      <c r="R105" s="127"/>
      <c r="S105" s="129"/>
      <c r="T105" s="75" t="s">
        <v>19</v>
      </c>
      <c r="U105" s="71"/>
      <c r="V105" s="123">
        <f t="shared" ref="V105:V113" si="38">MAX(IF(J105&gt;0,1,0),IF(M105&gt;0,2,0),IF(P105&gt;0,3,0),IF(S105&gt;0,4,0))</f>
        <v>3</v>
      </c>
    </row>
    <row r="106" spans="1:22" ht="31.5" customHeight="1" x14ac:dyDescent="0.3">
      <c r="A106" s="4" t="s">
        <v>21</v>
      </c>
      <c r="B106" s="259"/>
      <c r="C106" s="23" t="s">
        <v>99</v>
      </c>
      <c r="D106" s="6">
        <f>SUM(F106:G106)</f>
        <v>26</v>
      </c>
      <c r="E106" s="7">
        <f t="shared" ref="E106:E114" si="39">SUM(J106,M106,P106,S106)</f>
        <v>2</v>
      </c>
      <c r="F106" s="8">
        <f t="shared" ref="F106:F113" si="40">SUM(H106,K106,N106,Q106)</f>
        <v>0</v>
      </c>
      <c r="G106" s="9">
        <f t="shared" ref="G106:G113" si="41">SUM(I106,L106,O106,R106)</f>
        <v>26</v>
      </c>
      <c r="H106" s="126"/>
      <c r="I106" s="127"/>
      <c r="J106" s="128"/>
      <c r="K106" s="126"/>
      <c r="L106" s="127"/>
      <c r="M106" s="129"/>
      <c r="N106" s="126"/>
      <c r="O106" s="127">
        <v>26</v>
      </c>
      <c r="P106" s="128">
        <v>2</v>
      </c>
      <c r="Q106" s="126"/>
      <c r="R106" s="127"/>
      <c r="S106" s="129"/>
      <c r="T106" s="75" t="s">
        <v>19</v>
      </c>
      <c r="U106" s="71"/>
      <c r="V106" s="123">
        <f t="shared" si="38"/>
        <v>3</v>
      </c>
    </row>
    <row r="107" spans="1:22" ht="42.75" customHeight="1" x14ac:dyDescent="0.3">
      <c r="A107" s="4" t="s">
        <v>22</v>
      </c>
      <c r="B107" s="259"/>
      <c r="C107" s="23" t="s">
        <v>104</v>
      </c>
      <c r="D107" s="6">
        <f>SUM(F107:G107)</f>
        <v>26</v>
      </c>
      <c r="E107" s="7">
        <f t="shared" si="39"/>
        <v>2</v>
      </c>
      <c r="F107" s="8">
        <f t="shared" si="40"/>
        <v>13</v>
      </c>
      <c r="G107" s="9">
        <f t="shared" si="41"/>
        <v>13</v>
      </c>
      <c r="H107" s="126"/>
      <c r="I107" s="127"/>
      <c r="J107" s="128"/>
      <c r="K107" s="126"/>
      <c r="L107" s="127"/>
      <c r="M107" s="129"/>
      <c r="N107" s="126">
        <v>13</v>
      </c>
      <c r="O107" s="127">
        <v>13</v>
      </c>
      <c r="P107" s="128">
        <v>2</v>
      </c>
      <c r="Q107" s="126"/>
      <c r="R107" s="127"/>
      <c r="S107" s="129"/>
      <c r="T107" s="75" t="s">
        <v>19</v>
      </c>
      <c r="U107" s="71"/>
      <c r="V107" s="123">
        <f t="shared" si="38"/>
        <v>3</v>
      </c>
    </row>
    <row r="108" spans="1:22" ht="31.5" customHeight="1" x14ac:dyDescent="0.3">
      <c r="A108" s="4" t="s">
        <v>23</v>
      </c>
      <c r="B108" s="259"/>
      <c r="C108" s="23" t="s">
        <v>100</v>
      </c>
      <c r="D108" s="6">
        <f>SUM(F108:G108)</f>
        <v>26</v>
      </c>
      <c r="E108" s="7">
        <f t="shared" si="39"/>
        <v>2</v>
      </c>
      <c r="F108" s="8">
        <f t="shared" si="40"/>
        <v>13</v>
      </c>
      <c r="G108" s="9">
        <f t="shared" si="41"/>
        <v>13</v>
      </c>
      <c r="H108" s="126"/>
      <c r="I108" s="127"/>
      <c r="J108" s="128"/>
      <c r="K108" s="126"/>
      <c r="L108" s="127"/>
      <c r="M108" s="129"/>
      <c r="N108" s="126"/>
      <c r="O108" s="127"/>
      <c r="P108" s="128"/>
      <c r="Q108" s="126">
        <v>13</v>
      </c>
      <c r="R108" s="127">
        <v>13</v>
      </c>
      <c r="S108" s="129">
        <v>2</v>
      </c>
      <c r="T108" s="75" t="s">
        <v>19</v>
      </c>
      <c r="U108" s="71"/>
      <c r="V108" s="123">
        <f t="shared" si="38"/>
        <v>4</v>
      </c>
    </row>
    <row r="109" spans="1:22" ht="41.45" customHeight="1" x14ac:dyDescent="0.3">
      <c r="A109" s="4" t="s">
        <v>24</v>
      </c>
      <c r="B109" s="259"/>
      <c r="C109" s="23" t="s">
        <v>113</v>
      </c>
      <c r="D109" s="6">
        <f>SUM(F109:G109)</f>
        <v>13</v>
      </c>
      <c r="E109" s="7">
        <f t="shared" si="39"/>
        <v>1</v>
      </c>
      <c r="F109" s="8">
        <f t="shared" si="40"/>
        <v>0</v>
      </c>
      <c r="G109" s="9">
        <f t="shared" si="41"/>
        <v>13</v>
      </c>
      <c r="H109" s="126"/>
      <c r="I109" s="127"/>
      <c r="J109" s="128"/>
      <c r="K109" s="126"/>
      <c r="L109" s="127"/>
      <c r="M109" s="129"/>
      <c r="N109" s="126"/>
      <c r="O109" s="127"/>
      <c r="P109" s="128"/>
      <c r="Q109" s="126"/>
      <c r="R109" s="127">
        <v>13</v>
      </c>
      <c r="S109" s="129">
        <v>1</v>
      </c>
      <c r="T109" s="75" t="s">
        <v>19</v>
      </c>
      <c r="U109" s="71"/>
      <c r="V109" s="123">
        <f t="shared" si="38"/>
        <v>4</v>
      </c>
    </row>
    <row r="110" spans="1:22" ht="31.5" customHeight="1" x14ac:dyDescent="0.3">
      <c r="A110" s="4" t="s">
        <v>25</v>
      </c>
      <c r="B110" s="259"/>
      <c r="C110" s="23" t="s">
        <v>101</v>
      </c>
      <c r="D110" s="6">
        <f>SUM(F110:G110)</f>
        <v>39</v>
      </c>
      <c r="E110" s="7">
        <f t="shared" si="39"/>
        <v>3</v>
      </c>
      <c r="F110" s="8">
        <f t="shared" si="40"/>
        <v>13</v>
      </c>
      <c r="G110" s="9">
        <f t="shared" si="41"/>
        <v>26</v>
      </c>
      <c r="H110" s="126"/>
      <c r="I110" s="127"/>
      <c r="J110" s="128"/>
      <c r="K110" s="126"/>
      <c r="L110" s="127"/>
      <c r="M110" s="129"/>
      <c r="N110" s="126"/>
      <c r="O110" s="127"/>
      <c r="P110" s="128"/>
      <c r="Q110" s="126">
        <v>13</v>
      </c>
      <c r="R110" s="127">
        <v>26</v>
      </c>
      <c r="S110" s="129">
        <v>3</v>
      </c>
      <c r="T110" s="75" t="s">
        <v>19</v>
      </c>
      <c r="U110" s="71"/>
      <c r="V110" s="123">
        <f t="shared" si="38"/>
        <v>4</v>
      </c>
    </row>
    <row r="111" spans="1:22" ht="31.5" customHeight="1" x14ac:dyDescent="0.3">
      <c r="A111" s="4" t="s">
        <v>26</v>
      </c>
      <c r="B111" s="259"/>
      <c r="C111" s="23" t="s">
        <v>102</v>
      </c>
      <c r="D111" s="6">
        <f t="shared" si="37"/>
        <v>26</v>
      </c>
      <c r="E111" s="7">
        <f t="shared" si="39"/>
        <v>2</v>
      </c>
      <c r="F111" s="8">
        <f t="shared" si="40"/>
        <v>0</v>
      </c>
      <c r="G111" s="9">
        <f t="shared" si="41"/>
        <v>26</v>
      </c>
      <c r="H111" s="126"/>
      <c r="I111" s="127"/>
      <c r="J111" s="128"/>
      <c r="K111" s="126"/>
      <c r="L111" s="127"/>
      <c r="M111" s="129"/>
      <c r="N111" s="126"/>
      <c r="O111" s="127"/>
      <c r="P111" s="128"/>
      <c r="Q111" s="126"/>
      <c r="R111" s="127">
        <v>26</v>
      </c>
      <c r="S111" s="129">
        <v>2</v>
      </c>
      <c r="T111" s="75" t="s">
        <v>19</v>
      </c>
      <c r="U111" s="71"/>
      <c r="V111" s="123">
        <f t="shared" si="38"/>
        <v>4</v>
      </c>
    </row>
    <row r="112" spans="1:22" ht="31.5" customHeight="1" x14ac:dyDescent="0.3">
      <c r="A112" s="4" t="s">
        <v>27</v>
      </c>
      <c r="B112" s="259"/>
      <c r="C112" s="130" t="s">
        <v>103</v>
      </c>
      <c r="D112" s="6">
        <f t="shared" si="37"/>
        <v>13</v>
      </c>
      <c r="E112" s="7">
        <f t="shared" si="39"/>
        <v>1</v>
      </c>
      <c r="F112" s="8">
        <f t="shared" si="40"/>
        <v>0</v>
      </c>
      <c r="G112" s="9">
        <f t="shared" si="41"/>
        <v>13</v>
      </c>
      <c r="H112" s="126"/>
      <c r="I112" s="127"/>
      <c r="J112" s="128"/>
      <c r="K112" s="126"/>
      <c r="L112" s="127"/>
      <c r="M112" s="129"/>
      <c r="N112" s="126"/>
      <c r="O112" s="127">
        <v>13</v>
      </c>
      <c r="P112" s="128">
        <v>1</v>
      </c>
      <c r="Q112" s="126"/>
      <c r="R112" s="127"/>
      <c r="S112" s="129"/>
      <c r="T112" s="75" t="s">
        <v>19</v>
      </c>
      <c r="U112" s="71"/>
      <c r="V112" s="123">
        <f t="shared" si="38"/>
        <v>3</v>
      </c>
    </row>
    <row r="113" spans="1:22" ht="31.5" customHeight="1" thickBot="1" x14ac:dyDescent="0.35">
      <c r="A113" s="4" t="s">
        <v>28</v>
      </c>
      <c r="B113" s="260"/>
      <c r="C113" s="23" t="s">
        <v>109</v>
      </c>
      <c r="D113" s="6">
        <f t="shared" si="37"/>
        <v>26</v>
      </c>
      <c r="E113" s="168">
        <f t="shared" si="39"/>
        <v>2</v>
      </c>
      <c r="F113" s="169">
        <f t="shared" si="40"/>
        <v>13</v>
      </c>
      <c r="G113" s="9">
        <f t="shared" si="41"/>
        <v>13</v>
      </c>
      <c r="H113" s="132"/>
      <c r="I113" s="133"/>
      <c r="J113" s="134"/>
      <c r="K113" s="132"/>
      <c r="L113" s="133"/>
      <c r="M113" s="135"/>
      <c r="N113" s="132"/>
      <c r="O113" s="133"/>
      <c r="P113" s="134"/>
      <c r="Q113" s="132">
        <v>13</v>
      </c>
      <c r="R113" s="133">
        <v>13</v>
      </c>
      <c r="S113" s="135">
        <v>2</v>
      </c>
      <c r="T113" s="10" t="s">
        <v>19</v>
      </c>
      <c r="U113" s="91"/>
      <c r="V113" s="192">
        <f t="shared" si="38"/>
        <v>4</v>
      </c>
    </row>
    <row r="114" spans="1:22" ht="23.25" x14ac:dyDescent="0.3">
      <c r="A114" s="137"/>
      <c r="B114" s="140"/>
      <c r="C114" s="193"/>
      <c r="D114" s="137">
        <f>F114+G114</f>
        <v>221</v>
      </c>
      <c r="E114" s="194">
        <f t="shared" si="39"/>
        <v>17</v>
      </c>
      <c r="F114" s="195">
        <f>H114+K114+N114+Q114</f>
        <v>78</v>
      </c>
      <c r="G114" s="196">
        <f>I114+L114+O114+R114</f>
        <v>143</v>
      </c>
      <c r="H114" s="197">
        <f t="shared" ref="H114:S114" si="42">SUM(H105:H113)</f>
        <v>0</v>
      </c>
      <c r="I114" s="197">
        <f t="shared" si="42"/>
        <v>0</v>
      </c>
      <c r="J114" s="140">
        <f t="shared" si="42"/>
        <v>0</v>
      </c>
      <c r="K114" s="198">
        <f t="shared" si="42"/>
        <v>0</v>
      </c>
      <c r="L114" s="197">
        <f t="shared" si="42"/>
        <v>0</v>
      </c>
      <c r="M114" s="199">
        <f t="shared" si="42"/>
        <v>0</v>
      </c>
      <c r="N114" s="197">
        <f t="shared" si="42"/>
        <v>39</v>
      </c>
      <c r="O114" s="197">
        <f t="shared" si="42"/>
        <v>52</v>
      </c>
      <c r="P114" s="200">
        <f t="shared" si="42"/>
        <v>7</v>
      </c>
      <c r="Q114" s="197">
        <f t="shared" si="42"/>
        <v>39</v>
      </c>
      <c r="R114" s="197">
        <f t="shared" si="42"/>
        <v>91</v>
      </c>
      <c r="S114" s="199">
        <f t="shared" si="42"/>
        <v>10</v>
      </c>
      <c r="T114" s="197"/>
      <c r="U114" s="201" t="s">
        <v>20</v>
      </c>
      <c r="V114" s="202">
        <v>4</v>
      </c>
    </row>
    <row r="115" spans="1:22" x14ac:dyDescent="0.3">
      <c r="A115" s="413" t="s">
        <v>159</v>
      </c>
      <c r="B115" s="413"/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</row>
  </sheetData>
  <mergeCells count="138">
    <mergeCell ref="A88:V88"/>
    <mergeCell ref="A115:V115"/>
    <mergeCell ref="A2:V2"/>
    <mergeCell ref="A3:V3"/>
    <mergeCell ref="A4:V4"/>
    <mergeCell ref="A5:A8"/>
    <mergeCell ref="C5:C8"/>
    <mergeCell ref="D5:G6"/>
    <mergeCell ref="H5:M5"/>
    <mergeCell ref="N5:S5"/>
    <mergeCell ref="T5:T8"/>
    <mergeCell ref="U5:V8"/>
    <mergeCell ref="H6:J6"/>
    <mergeCell ref="K6:M6"/>
    <mergeCell ref="N6:P6"/>
    <mergeCell ref="Q6:S6"/>
    <mergeCell ref="K7:K8"/>
    <mergeCell ref="L7:L8"/>
    <mergeCell ref="M7:M8"/>
    <mergeCell ref="B5:B8"/>
    <mergeCell ref="N7:N8"/>
    <mergeCell ref="O7:O8"/>
    <mergeCell ref="P7:P8"/>
    <mergeCell ref="Q7:Q8"/>
    <mergeCell ref="R7:R8"/>
    <mergeCell ref="S7:S8"/>
    <mergeCell ref="D7:E7"/>
    <mergeCell ref="F7:F8"/>
    <mergeCell ref="G7:G8"/>
    <mergeCell ref="H7:H8"/>
    <mergeCell ref="I7:I8"/>
    <mergeCell ref="J7:J8"/>
    <mergeCell ref="B49:B51"/>
    <mergeCell ref="B20:B21"/>
    <mergeCell ref="A16:V16"/>
    <mergeCell ref="B17:B19"/>
    <mergeCell ref="B22:B26"/>
    <mergeCell ref="B32:B35"/>
    <mergeCell ref="A48:V48"/>
    <mergeCell ref="B41:B42"/>
    <mergeCell ref="B37:B40"/>
    <mergeCell ref="A9:V9"/>
    <mergeCell ref="A10:V10"/>
    <mergeCell ref="A57:V57"/>
    <mergeCell ref="A58:V58"/>
    <mergeCell ref="A62:V62"/>
    <mergeCell ref="A70:V70"/>
    <mergeCell ref="A71:V71"/>
    <mergeCell ref="B63:B68"/>
    <mergeCell ref="B59:B60"/>
    <mergeCell ref="T72:V73"/>
    <mergeCell ref="H72:M72"/>
    <mergeCell ref="A72:C74"/>
    <mergeCell ref="D72:E73"/>
    <mergeCell ref="F72:G73"/>
    <mergeCell ref="N72:S72"/>
    <mergeCell ref="B95:B101"/>
    <mergeCell ref="Q84:S84"/>
    <mergeCell ref="T84:V84"/>
    <mergeCell ref="A85:V85"/>
    <mergeCell ref="A79:C79"/>
    <mergeCell ref="A80:C81"/>
    <mergeCell ref="D80:D81"/>
    <mergeCell ref="E80:E81"/>
    <mergeCell ref="H80:I80"/>
    <mergeCell ref="K80:L80"/>
    <mergeCell ref="F75:F82"/>
    <mergeCell ref="G75:G82"/>
    <mergeCell ref="H75:I75"/>
    <mergeCell ref="J75:J77"/>
    <mergeCell ref="K75:L75"/>
    <mergeCell ref="M75:M77"/>
    <mergeCell ref="N75:O75"/>
    <mergeCell ref="A93:V93"/>
    <mergeCell ref="A94:V94"/>
    <mergeCell ref="A89:V89"/>
    <mergeCell ref="H83:S83"/>
    <mergeCell ref="T83:V83"/>
    <mergeCell ref="T75:U82"/>
    <mergeCell ref="V75:V82"/>
    <mergeCell ref="H78:S78"/>
    <mergeCell ref="A82:C83"/>
    <mergeCell ref="D82:D83"/>
    <mergeCell ref="E82:E83"/>
    <mergeCell ref="H82:I82"/>
    <mergeCell ref="K82:L82"/>
    <mergeCell ref="P75:P77"/>
    <mergeCell ref="N80:O80"/>
    <mergeCell ref="N77:O77"/>
    <mergeCell ref="Q77:R77"/>
    <mergeCell ref="B105:B113"/>
    <mergeCell ref="A75:C75"/>
    <mergeCell ref="Q75:R75"/>
    <mergeCell ref="S75:S77"/>
    <mergeCell ref="A1:V1"/>
    <mergeCell ref="A86:V86"/>
    <mergeCell ref="F83:G83"/>
    <mergeCell ref="A76:C76"/>
    <mergeCell ref="A77:C77"/>
    <mergeCell ref="H77:I77"/>
    <mergeCell ref="K77:L77"/>
    <mergeCell ref="B11:B14"/>
    <mergeCell ref="Q80:R80"/>
    <mergeCell ref="A84:C84"/>
    <mergeCell ref="D84:G84"/>
    <mergeCell ref="H84:J84"/>
    <mergeCell ref="K84:M84"/>
    <mergeCell ref="N84:P84"/>
    <mergeCell ref="H81:S81"/>
    <mergeCell ref="A53:V53"/>
    <mergeCell ref="B27:B31"/>
    <mergeCell ref="B43:B46"/>
    <mergeCell ref="N73:P73"/>
    <mergeCell ref="Q73:S73"/>
    <mergeCell ref="A87:V87"/>
    <mergeCell ref="A104:V104"/>
    <mergeCell ref="B54:B55"/>
    <mergeCell ref="C90:C92"/>
    <mergeCell ref="B90:B92"/>
    <mergeCell ref="A90:A92"/>
    <mergeCell ref="H90:M90"/>
    <mergeCell ref="N90:S90"/>
    <mergeCell ref="T90:T92"/>
    <mergeCell ref="U90:V92"/>
    <mergeCell ref="D90:G90"/>
    <mergeCell ref="D91:E91"/>
    <mergeCell ref="F91:F92"/>
    <mergeCell ref="G91:G92"/>
    <mergeCell ref="H91:J91"/>
    <mergeCell ref="K91:M91"/>
    <mergeCell ref="N91:P91"/>
    <mergeCell ref="Q91:S91"/>
    <mergeCell ref="T74:U74"/>
    <mergeCell ref="H73:J73"/>
    <mergeCell ref="K73:M73"/>
    <mergeCell ref="N82:O82"/>
    <mergeCell ref="Q82:R82"/>
    <mergeCell ref="A78:C78"/>
  </mergeCells>
  <pageMargins left="0.23622047244094491" right="0.23622047244094491" top="0.55118110236220474" bottom="0.35433070866141736" header="0.31496062992125984" footer="0.31496062992125984"/>
  <pageSetup paperSize="9" scale="25" orientation="portrait" horizontalDpi="4294967293" verticalDpi="4294967293" r:id="rId1"/>
  <rowBreaks count="1" manualBreakCount="1">
    <brk id="8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Arkusz1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rektorat</cp:lastModifiedBy>
  <cp:lastPrinted>2022-05-23T09:23:50Z</cp:lastPrinted>
  <dcterms:created xsi:type="dcterms:W3CDTF">2015-04-20T19:29:10Z</dcterms:created>
  <dcterms:modified xsi:type="dcterms:W3CDTF">2022-05-23T09:23:55Z</dcterms:modified>
</cp:coreProperties>
</file>