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ktorat\OneDrive - Akademia Wychowania Fizycznego im. Jerzego Kukuczki w Katowicach\Dokumenty\senat\kadencja 2020-2024\2022\maj\po radach\"/>
    </mc:Choice>
  </mc:AlternateContent>
  <bookViews>
    <workbookView xWindow="0" yWindow="0" windowWidth="28800" windowHeight="12330" tabRatio="768"/>
  </bookViews>
  <sheets>
    <sheet name="Stacjonarne" sheetId="1" r:id="rId1"/>
    <sheet name="Historia (2)" sheetId="2" r:id="rId2"/>
  </sheets>
  <definedNames>
    <definedName name="_xlnm._FilterDatabase" localSheetId="1" hidden="1">'Historia (2)'!$A$1:$K$16</definedName>
    <definedName name="_xlnm.Print_Area" localSheetId="0">Stacjonarne!$A$1:$AC$139</definedName>
    <definedName name="_xlnm.Print_Titles" localSheetId="1">'Historia (2)'!$1:$1</definedName>
    <definedName name="Z_677F218E_3C47_4361_8C80_D48B36FC5DC1_.wvu.FilterData" localSheetId="1" hidden="1">'Historia (2)'!$A$1:$K$16</definedName>
    <definedName name="Z_677F218E_3C47_4361_8C80_D48B36FC5DC1_.wvu.PrintArea" localSheetId="0" hidden="1">Stacjonarne!$A$1:$AC$138</definedName>
    <definedName name="Z_677F218E_3C47_4361_8C80_D48B36FC5DC1_.wvu.PrintTitles" localSheetId="1" hidden="1">'Historia (2)'!$1:$1</definedName>
    <definedName name="Z_79739ED2_A20A_4E1B_8934_848FB3325BD0_.wvu.FilterData" localSheetId="1" hidden="1">'Historia (2)'!$A$1:$K$16</definedName>
    <definedName name="Z_79739ED2_A20A_4E1B_8934_848FB3325BD0_.wvu.PrintArea" localSheetId="0" hidden="1">Stacjonarne!$A$1:$AC$138</definedName>
    <definedName name="Z_79739ED2_A20A_4E1B_8934_848FB3325BD0_.wvu.PrintTitles" localSheetId="1" hidden="1">'Historia (2)'!$1:$1</definedName>
    <definedName name="Z_8046C6D7_1505_4A22_A81F_286E3A1079F0_.wvu.PrintArea" localSheetId="0" hidden="1">Stacjonarne!$A$2:$AC$144</definedName>
  </definedNames>
  <calcPr calcId="162913"/>
  <customWorkbookViews>
    <customWorkbookView name="M_Dudek - Widok osobisty" guid="{79739ED2-A20A-4E1B-8934-848FB3325BD0}" mergeInterval="0" personalView="1" maximized="1" xWindow="-8" yWindow="-8" windowWidth="1936" windowHeight="1056" tabRatio="768" activeSheetId="1"/>
    <customWorkbookView name="Agnieszka Nawrocka - Widok osobisty" guid="{677F218E-3C47-4361-8C80-D48B36FC5DC1}" mergeInterval="0" personalView="1" maximized="1" windowWidth="3196" windowHeight="1269" tabRatio="768" activeSheetId="1"/>
  </customWorkbookViews>
</workbook>
</file>

<file path=xl/calcChain.xml><?xml version="1.0" encoding="utf-8"?>
<calcChain xmlns="http://schemas.openxmlformats.org/spreadsheetml/2006/main">
  <c r="AC71" i="1" l="1"/>
  <c r="H71" i="1"/>
  <c r="G71" i="1"/>
  <c r="F71" i="1"/>
  <c r="E71" i="1" l="1"/>
  <c r="H60" i="1"/>
  <c r="G60" i="1"/>
  <c r="G61" i="1"/>
  <c r="F60" i="1"/>
  <c r="AC60" i="1"/>
  <c r="E60" i="1" l="1"/>
  <c r="AC89" i="1"/>
  <c r="AC90" i="1"/>
  <c r="F90" i="1"/>
  <c r="G90" i="1"/>
  <c r="H90" i="1"/>
  <c r="AC82" i="1"/>
  <c r="AC83" i="1"/>
  <c r="E90" i="1" l="1"/>
  <c r="AC58" i="1"/>
  <c r="AC30" i="1"/>
  <c r="F58" i="1" l="1"/>
  <c r="G58" i="1"/>
  <c r="H58" i="1"/>
  <c r="E58" i="1" l="1"/>
  <c r="H30" i="1"/>
  <c r="H31" i="1"/>
  <c r="G30" i="1"/>
  <c r="F30" i="1"/>
  <c r="H62" i="1"/>
  <c r="H61" i="1"/>
  <c r="F62" i="1"/>
  <c r="E30" i="1" l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Z138" i="1" l="1"/>
  <c r="Y138" i="1"/>
  <c r="X138" i="1"/>
  <c r="W138" i="1"/>
  <c r="V138" i="1"/>
  <c r="U138" i="1"/>
  <c r="AC137" i="1"/>
  <c r="H137" i="1"/>
  <c r="G137" i="1"/>
  <c r="F137" i="1"/>
  <c r="AC136" i="1"/>
  <c r="H136" i="1"/>
  <c r="G136" i="1"/>
  <c r="F136" i="1"/>
  <c r="AC135" i="1"/>
  <c r="H135" i="1"/>
  <c r="G135" i="1"/>
  <c r="F135" i="1"/>
  <c r="AC134" i="1"/>
  <c r="H134" i="1"/>
  <c r="G134" i="1"/>
  <c r="F134" i="1"/>
  <c r="AC133" i="1"/>
  <c r="H133" i="1"/>
  <c r="G133" i="1"/>
  <c r="F133" i="1"/>
  <c r="AC132" i="1"/>
  <c r="H132" i="1"/>
  <c r="G132" i="1"/>
  <c r="F132" i="1"/>
  <c r="AC131" i="1"/>
  <c r="H131" i="1"/>
  <c r="G131" i="1"/>
  <c r="F131" i="1"/>
  <c r="AC130" i="1"/>
  <c r="H130" i="1"/>
  <c r="G130" i="1"/>
  <c r="F130" i="1"/>
  <c r="AC129" i="1"/>
  <c r="H129" i="1"/>
  <c r="G129" i="1"/>
  <c r="F129" i="1"/>
  <c r="Z126" i="1"/>
  <c r="Y126" i="1"/>
  <c r="X126" i="1"/>
  <c r="W126" i="1"/>
  <c r="V126" i="1"/>
  <c r="U126" i="1"/>
  <c r="AC125" i="1"/>
  <c r="H125" i="1"/>
  <c r="G125" i="1"/>
  <c r="F125" i="1"/>
  <c r="AC124" i="1"/>
  <c r="H124" i="1"/>
  <c r="G124" i="1"/>
  <c r="F124" i="1"/>
  <c r="AC123" i="1"/>
  <c r="H123" i="1"/>
  <c r="G123" i="1"/>
  <c r="F123" i="1"/>
  <c r="AC122" i="1"/>
  <c r="H122" i="1"/>
  <c r="G122" i="1"/>
  <c r="F122" i="1"/>
  <c r="AC121" i="1"/>
  <c r="H121" i="1"/>
  <c r="G121" i="1"/>
  <c r="F121" i="1"/>
  <c r="AC120" i="1"/>
  <c r="H120" i="1"/>
  <c r="G120" i="1"/>
  <c r="F120" i="1"/>
  <c r="AC119" i="1"/>
  <c r="H119" i="1"/>
  <c r="G119" i="1"/>
  <c r="F119" i="1"/>
  <c r="F138" i="1" l="1"/>
  <c r="E123" i="1"/>
  <c r="G138" i="1"/>
  <c r="E130" i="1"/>
  <c r="F126" i="1"/>
  <c r="E136" i="1"/>
  <c r="E131" i="1"/>
  <c r="E137" i="1"/>
  <c r="E132" i="1"/>
  <c r="G126" i="1"/>
  <c r="E124" i="1"/>
  <c r="E121" i="1"/>
  <c r="E122" i="1"/>
  <c r="E134" i="1"/>
  <c r="E135" i="1"/>
  <c r="H126" i="1"/>
  <c r="E120" i="1"/>
  <c r="H138" i="1"/>
  <c r="E119" i="1"/>
  <c r="E125" i="1"/>
  <c r="E133" i="1"/>
  <c r="E129" i="1"/>
  <c r="E138" i="1" l="1"/>
  <c r="E126" i="1"/>
  <c r="F92" i="1" l="1"/>
  <c r="G92" i="1"/>
  <c r="H92" i="1"/>
  <c r="E92" i="1" l="1"/>
  <c r="AC63" i="1" l="1"/>
  <c r="H63" i="1"/>
  <c r="G63" i="1"/>
  <c r="F63" i="1"/>
  <c r="AC62" i="1"/>
  <c r="G62" i="1"/>
  <c r="E63" i="1" l="1"/>
  <c r="E62" i="1"/>
  <c r="C54" i="1" l="1"/>
  <c r="C75" i="1" l="1"/>
  <c r="C67" i="1"/>
  <c r="F13" i="1" l="1"/>
  <c r="H13" i="1"/>
  <c r="G13" i="1"/>
  <c r="G14" i="1"/>
  <c r="AC13" i="1"/>
  <c r="AC59" i="1"/>
  <c r="AC61" i="1"/>
  <c r="H57" i="1"/>
  <c r="H59" i="1"/>
  <c r="G56" i="1"/>
  <c r="G57" i="1"/>
  <c r="G59" i="1"/>
  <c r="F57" i="1"/>
  <c r="F59" i="1"/>
  <c r="F61" i="1"/>
  <c r="AC57" i="1"/>
  <c r="AC56" i="1"/>
  <c r="H56" i="1"/>
  <c r="F56" i="1"/>
  <c r="AC55" i="1"/>
  <c r="H55" i="1"/>
  <c r="G55" i="1"/>
  <c r="F55" i="1"/>
  <c r="AC54" i="1"/>
  <c r="H54" i="1"/>
  <c r="G54" i="1"/>
  <c r="F54" i="1"/>
  <c r="F28" i="1"/>
  <c r="G28" i="1"/>
  <c r="H28" i="1"/>
  <c r="AC28" i="1"/>
  <c r="F29" i="1"/>
  <c r="F31" i="1"/>
  <c r="G29" i="1"/>
  <c r="G31" i="1"/>
  <c r="E31" i="1" s="1"/>
  <c r="H29" i="1"/>
  <c r="E56" i="1" l="1"/>
  <c r="E59" i="1"/>
  <c r="E57" i="1"/>
  <c r="E54" i="1"/>
  <c r="E61" i="1"/>
  <c r="E28" i="1"/>
  <c r="E13" i="1"/>
  <c r="E55" i="1"/>
  <c r="E29" i="1"/>
  <c r="F20" i="1"/>
  <c r="C17" i="1"/>
  <c r="C48" i="1"/>
  <c r="C40" i="1"/>
  <c r="C36" i="1"/>
  <c r="C31" i="1"/>
  <c r="C24" i="1"/>
  <c r="C11" i="1"/>
  <c r="H89" i="1"/>
  <c r="G89" i="1"/>
  <c r="F89" i="1"/>
  <c r="E89" i="1" l="1"/>
  <c r="E107" i="1"/>
  <c r="H91" i="1"/>
  <c r="G91" i="1"/>
  <c r="F91" i="1"/>
  <c r="AC88" i="1"/>
  <c r="H88" i="1"/>
  <c r="G88" i="1"/>
  <c r="F88" i="1"/>
  <c r="AC87" i="1"/>
  <c r="H87" i="1"/>
  <c r="G87" i="1"/>
  <c r="F87" i="1"/>
  <c r="AC86" i="1"/>
  <c r="H86" i="1"/>
  <c r="G86" i="1"/>
  <c r="F86" i="1"/>
  <c r="AC85" i="1"/>
  <c r="H85" i="1"/>
  <c r="G85" i="1"/>
  <c r="F85" i="1"/>
  <c r="AC84" i="1"/>
  <c r="H84" i="1"/>
  <c r="G84" i="1"/>
  <c r="F84" i="1"/>
  <c r="H83" i="1"/>
  <c r="G83" i="1"/>
  <c r="F83" i="1"/>
  <c r="H82" i="1"/>
  <c r="G82" i="1"/>
  <c r="F82" i="1"/>
  <c r="AC81" i="1"/>
  <c r="H81" i="1"/>
  <c r="G81" i="1"/>
  <c r="F81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AC77" i="1"/>
  <c r="H77" i="1"/>
  <c r="G77" i="1"/>
  <c r="F77" i="1"/>
  <c r="AC76" i="1"/>
  <c r="H76" i="1"/>
  <c r="G76" i="1"/>
  <c r="F76" i="1"/>
  <c r="AC75" i="1"/>
  <c r="H75" i="1"/>
  <c r="G75" i="1"/>
  <c r="F75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AC72" i="1"/>
  <c r="H72" i="1"/>
  <c r="G72" i="1"/>
  <c r="F72" i="1"/>
  <c r="AC70" i="1"/>
  <c r="H70" i="1"/>
  <c r="G70" i="1"/>
  <c r="F70" i="1"/>
  <c r="AC69" i="1"/>
  <c r="H69" i="1"/>
  <c r="G69" i="1"/>
  <c r="F69" i="1"/>
  <c r="AC68" i="1"/>
  <c r="H68" i="1"/>
  <c r="G68" i="1"/>
  <c r="F68" i="1"/>
  <c r="AC67" i="1"/>
  <c r="H67" i="1"/>
  <c r="G67" i="1"/>
  <c r="F67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AC64" i="1"/>
  <c r="H64" i="1"/>
  <c r="G64" i="1"/>
  <c r="F64" i="1"/>
  <c r="AC53" i="1"/>
  <c r="H53" i="1"/>
  <c r="G53" i="1"/>
  <c r="F53" i="1"/>
  <c r="AC52" i="1"/>
  <c r="H52" i="1"/>
  <c r="G52" i="1"/>
  <c r="F52" i="1"/>
  <c r="AC51" i="1"/>
  <c r="H51" i="1"/>
  <c r="G51" i="1"/>
  <c r="F51" i="1"/>
  <c r="AC50" i="1"/>
  <c r="H50" i="1"/>
  <c r="G50" i="1"/>
  <c r="F50" i="1"/>
  <c r="AC49" i="1"/>
  <c r="H49" i="1"/>
  <c r="G49" i="1"/>
  <c r="F49" i="1"/>
  <c r="AC48" i="1"/>
  <c r="H48" i="1"/>
  <c r="G48" i="1"/>
  <c r="F48" i="1"/>
  <c r="AC47" i="1"/>
  <c r="H47" i="1"/>
  <c r="G47" i="1"/>
  <c r="F47" i="1"/>
  <c r="AC46" i="1"/>
  <c r="H46" i="1"/>
  <c r="G46" i="1"/>
  <c r="F46" i="1"/>
  <c r="AC45" i="1"/>
  <c r="H45" i="1"/>
  <c r="G45" i="1"/>
  <c r="F45" i="1"/>
  <c r="AC44" i="1"/>
  <c r="H44" i="1"/>
  <c r="G44" i="1"/>
  <c r="F44" i="1"/>
  <c r="AC43" i="1"/>
  <c r="H43" i="1"/>
  <c r="G43" i="1"/>
  <c r="F43" i="1"/>
  <c r="AC42" i="1"/>
  <c r="H42" i="1"/>
  <c r="G42" i="1"/>
  <c r="F42" i="1"/>
  <c r="AC41" i="1"/>
  <c r="H41" i="1"/>
  <c r="G41" i="1"/>
  <c r="F41" i="1"/>
  <c r="AC40" i="1"/>
  <c r="H40" i="1"/>
  <c r="G40" i="1"/>
  <c r="F40" i="1"/>
  <c r="AC39" i="1"/>
  <c r="H39" i="1"/>
  <c r="G39" i="1"/>
  <c r="F39" i="1"/>
  <c r="AC38" i="1"/>
  <c r="H38" i="1"/>
  <c r="G38" i="1"/>
  <c r="F38" i="1"/>
  <c r="AC37" i="1"/>
  <c r="H37" i="1"/>
  <c r="G37" i="1"/>
  <c r="F37" i="1"/>
  <c r="AC36" i="1"/>
  <c r="H36" i="1"/>
  <c r="G36" i="1"/>
  <c r="F36" i="1"/>
  <c r="AC35" i="1"/>
  <c r="H35" i="1"/>
  <c r="G35" i="1"/>
  <c r="F35" i="1"/>
  <c r="AC34" i="1"/>
  <c r="H34" i="1"/>
  <c r="G34" i="1"/>
  <c r="F34" i="1"/>
  <c r="AC33" i="1"/>
  <c r="H33" i="1"/>
  <c r="G33" i="1"/>
  <c r="F33" i="1"/>
  <c r="AC32" i="1"/>
  <c r="H32" i="1"/>
  <c r="G32" i="1"/>
  <c r="F32" i="1"/>
  <c r="AC31" i="1"/>
  <c r="AC29" i="1"/>
  <c r="AC27" i="1"/>
  <c r="H27" i="1"/>
  <c r="G27" i="1"/>
  <c r="F27" i="1"/>
  <c r="AC26" i="1"/>
  <c r="H26" i="1"/>
  <c r="G26" i="1"/>
  <c r="F26" i="1"/>
  <c r="AC25" i="1"/>
  <c r="H25" i="1"/>
  <c r="G25" i="1"/>
  <c r="F25" i="1"/>
  <c r="AC24" i="1"/>
  <c r="H24" i="1"/>
  <c r="G24" i="1"/>
  <c r="F24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AC21" i="1"/>
  <c r="H21" i="1"/>
  <c r="G21" i="1"/>
  <c r="F21" i="1"/>
  <c r="AC20" i="1"/>
  <c r="H20" i="1"/>
  <c r="G20" i="1"/>
  <c r="AC19" i="1"/>
  <c r="H19" i="1"/>
  <c r="G19" i="1"/>
  <c r="F19" i="1"/>
  <c r="AC18" i="1"/>
  <c r="H18" i="1"/>
  <c r="G18" i="1"/>
  <c r="F18" i="1"/>
  <c r="AC17" i="1"/>
  <c r="H17" i="1"/>
  <c r="G17" i="1"/>
  <c r="F17" i="1"/>
  <c r="AC16" i="1"/>
  <c r="H16" i="1"/>
  <c r="G16" i="1"/>
  <c r="F16" i="1"/>
  <c r="AC15" i="1"/>
  <c r="H15" i="1"/>
  <c r="G15" i="1"/>
  <c r="F15" i="1"/>
  <c r="AC14" i="1"/>
  <c r="H14" i="1"/>
  <c r="F14" i="1"/>
  <c r="AC12" i="1"/>
  <c r="H12" i="1"/>
  <c r="G12" i="1"/>
  <c r="F12" i="1"/>
  <c r="AC11" i="1"/>
  <c r="H11" i="1"/>
  <c r="G11" i="1"/>
  <c r="F11" i="1"/>
  <c r="M99" i="1" l="1"/>
  <c r="S99" i="1"/>
  <c r="P99" i="1"/>
  <c r="P102" i="1" s="1"/>
  <c r="J99" i="1"/>
  <c r="J102" i="1" s="1"/>
  <c r="G93" i="1"/>
  <c r="Y99" i="1"/>
  <c r="Y102" i="1" s="1"/>
  <c r="V99" i="1"/>
  <c r="H93" i="1"/>
  <c r="N105" i="1"/>
  <c r="N98" i="1"/>
  <c r="R99" i="1"/>
  <c r="R105" i="1"/>
  <c r="Z105" i="1"/>
  <c r="Z98" i="1"/>
  <c r="K105" i="1"/>
  <c r="K98" i="1"/>
  <c r="O105" i="1"/>
  <c r="O99" i="1"/>
  <c r="O102" i="1" s="1"/>
  <c r="W105" i="1"/>
  <c r="W98" i="1"/>
  <c r="L99" i="1"/>
  <c r="L105" i="1"/>
  <c r="T98" i="1"/>
  <c r="T105" i="1"/>
  <c r="X99" i="1"/>
  <c r="X105" i="1"/>
  <c r="I105" i="1"/>
  <c r="I99" i="1"/>
  <c r="Q105" i="1"/>
  <c r="Q98" i="1"/>
  <c r="U105" i="1"/>
  <c r="U99" i="1"/>
  <c r="F93" i="1"/>
  <c r="H73" i="1"/>
  <c r="E75" i="1"/>
  <c r="E70" i="1"/>
  <c r="E68" i="1"/>
  <c r="E72" i="1"/>
  <c r="E40" i="1"/>
  <c r="E19" i="1"/>
  <c r="E36" i="1"/>
  <c r="E37" i="1"/>
  <c r="E42" i="1"/>
  <c r="E43" i="1"/>
  <c r="E48" i="1"/>
  <c r="E49" i="1"/>
  <c r="E64" i="1"/>
  <c r="E76" i="1"/>
  <c r="H65" i="1"/>
  <c r="E11" i="1"/>
  <c r="E53" i="1"/>
  <c r="E81" i="1"/>
  <c r="E17" i="1"/>
  <c r="E18" i="1"/>
  <c r="E12" i="1"/>
  <c r="E14" i="1"/>
  <c r="E35" i="1"/>
  <c r="E52" i="1"/>
  <c r="E77" i="1"/>
  <c r="S102" i="1"/>
  <c r="E27" i="1"/>
  <c r="E44" i="1"/>
  <c r="E45" i="1"/>
  <c r="E85" i="1"/>
  <c r="E87" i="1"/>
  <c r="E88" i="1"/>
  <c r="E91" i="1"/>
  <c r="F22" i="1"/>
  <c r="M102" i="1"/>
  <c r="E69" i="1"/>
  <c r="F78" i="1"/>
  <c r="E86" i="1"/>
  <c r="E15" i="1"/>
  <c r="E16" i="1"/>
  <c r="E20" i="1"/>
  <c r="G65" i="1"/>
  <c r="E25" i="1"/>
  <c r="E26" i="1"/>
  <c r="E32" i="1"/>
  <c r="E33" i="1"/>
  <c r="E34" i="1"/>
  <c r="E39" i="1"/>
  <c r="E41" i="1"/>
  <c r="E47" i="1"/>
  <c r="E50" i="1"/>
  <c r="F73" i="1"/>
  <c r="H78" i="1"/>
  <c r="E84" i="1"/>
  <c r="G22" i="1"/>
  <c r="G78" i="1"/>
  <c r="E82" i="1"/>
  <c r="E24" i="1"/>
  <c r="H22" i="1"/>
  <c r="E21" i="1"/>
  <c r="F65" i="1"/>
  <c r="E38" i="1"/>
  <c r="E46" i="1"/>
  <c r="E51" i="1"/>
  <c r="E67" i="1"/>
  <c r="G73" i="1"/>
  <c r="E83" i="1"/>
  <c r="E93" i="1" l="1"/>
  <c r="E101" i="1" s="1"/>
  <c r="E65" i="1"/>
  <c r="H98" i="1"/>
  <c r="G98" i="1"/>
  <c r="AC98" i="1"/>
  <c r="AA106" i="1" s="1"/>
  <c r="V102" i="1"/>
  <c r="E78" i="1"/>
  <c r="AA98" i="1"/>
  <c r="I106" i="1" s="1"/>
  <c r="E73" i="1"/>
  <c r="L100" i="1"/>
  <c r="L102" i="1"/>
  <c r="U102" i="1"/>
  <c r="R100" i="1"/>
  <c r="R102" i="1"/>
  <c r="E22" i="1"/>
  <c r="I102" i="1"/>
  <c r="I100" i="1"/>
  <c r="O100" i="1"/>
  <c r="X100" i="1"/>
  <c r="X102" i="1"/>
  <c r="U100" i="1" l="1"/>
  <c r="U103" i="1" s="1"/>
  <c r="X103" i="1"/>
  <c r="O103" i="1"/>
  <c r="I103" i="1"/>
  <c r="R103" i="1"/>
  <c r="L103" i="1"/>
  <c r="F101" i="1"/>
  <c r="F102" i="1" s="1"/>
  <c r="G106" i="1"/>
  <c r="E102" i="1" l="1"/>
</calcChain>
</file>

<file path=xl/sharedStrings.xml><?xml version="1.0" encoding="utf-8"?>
<sst xmlns="http://schemas.openxmlformats.org/spreadsheetml/2006/main" count="523" uniqueCount="231">
  <si>
    <t>KIERUNEK  AKTYWNOŚĆ FIZYCZNA I ŻYWIENIE W ZDROWIU PUBLICZNYM</t>
  </si>
  <si>
    <t>PLAN STACJONARNYCH STUDIÓW PIERWSZEGO STOPNIA</t>
  </si>
  <si>
    <t>Lp.</t>
  </si>
  <si>
    <t>Nazwa przedmiotu</t>
  </si>
  <si>
    <t>Suma godzin</t>
  </si>
  <si>
    <t>I rok</t>
  </si>
  <si>
    <t>II rok</t>
  </si>
  <si>
    <t>III rok</t>
  </si>
  <si>
    <t>ZALICZENIA                  (ZO - z oceną,           ZZ - "zal.")</t>
  </si>
  <si>
    <t>Egzaminy ( E )</t>
  </si>
  <si>
    <t>1 sem.</t>
  </si>
  <si>
    <t>2 sem.</t>
  </si>
  <si>
    <t>3 sem.</t>
  </si>
  <si>
    <t>4 sem.</t>
  </si>
  <si>
    <t>5 sem.</t>
  </si>
  <si>
    <t>6 sem.</t>
  </si>
  <si>
    <t>Razem</t>
  </si>
  <si>
    <t>Wykłady</t>
  </si>
  <si>
    <t>Ćwiczenia</t>
  </si>
  <si>
    <t>W</t>
  </si>
  <si>
    <t>ĆW</t>
  </si>
  <si>
    <t>ECTS</t>
  </si>
  <si>
    <t>Godziny</t>
  </si>
  <si>
    <t>1.</t>
  </si>
  <si>
    <t>Anatomia funkcjonalna</t>
  </si>
  <si>
    <t>ZO</t>
  </si>
  <si>
    <t>E</t>
  </si>
  <si>
    <t>2.</t>
  </si>
  <si>
    <t>3.</t>
  </si>
  <si>
    <t>Podstawy epidemiologii</t>
  </si>
  <si>
    <t>4.</t>
  </si>
  <si>
    <t>Biochemia aktywności fizycznej</t>
  </si>
  <si>
    <t>5.</t>
  </si>
  <si>
    <t>6.</t>
  </si>
  <si>
    <t>Bioetyka</t>
  </si>
  <si>
    <t>7.</t>
  </si>
  <si>
    <t>Psychologia rozwoju człowieka</t>
  </si>
  <si>
    <t>8.</t>
  </si>
  <si>
    <t>9.</t>
  </si>
  <si>
    <t>Pedagogika czasu wolnego</t>
  </si>
  <si>
    <t>10.</t>
  </si>
  <si>
    <t xml:space="preserve">Komunikacja interpersonalna </t>
  </si>
  <si>
    <t>Propedeutyka aktywności fizycznej</t>
  </si>
  <si>
    <t>Metodyka zajęć ruchowych</t>
  </si>
  <si>
    <t>Programowanie treningu zdrowotnego</t>
  </si>
  <si>
    <t xml:space="preserve">Przedmiot do wyboru </t>
  </si>
  <si>
    <t>Diagnoza i kontrola motoryczna</t>
  </si>
  <si>
    <t>Kinezjologia</t>
  </si>
  <si>
    <t xml:space="preserve">Biomechanika i ergonomia </t>
  </si>
  <si>
    <t>Przedmiot do wyboru</t>
  </si>
  <si>
    <t>11.</t>
  </si>
  <si>
    <t>Ekonomika zdrowia</t>
  </si>
  <si>
    <t>12.</t>
  </si>
  <si>
    <t>Ubezpieczenia i prawo w ochronie zdrowia</t>
  </si>
  <si>
    <t>13.</t>
  </si>
  <si>
    <t>14.</t>
  </si>
  <si>
    <t>15.</t>
  </si>
  <si>
    <t>Podstawy żywienia i suplementacji</t>
  </si>
  <si>
    <t>16.</t>
  </si>
  <si>
    <t>17.</t>
  </si>
  <si>
    <t>Ocena sposobu żywienia i stanu odżywienia</t>
  </si>
  <si>
    <t>18.</t>
  </si>
  <si>
    <t>Poradnictwo dietetyczne</t>
  </si>
  <si>
    <t>19.</t>
  </si>
  <si>
    <t>20.</t>
  </si>
  <si>
    <t>Żywność funkcjonalna i specjalnego przeznaczenia</t>
  </si>
  <si>
    <t>21.</t>
  </si>
  <si>
    <t>Elementy psychodietetyki</t>
  </si>
  <si>
    <t>22.</t>
  </si>
  <si>
    <t>23.</t>
  </si>
  <si>
    <t>Profilaktyka i promocja zdrowia</t>
  </si>
  <si>
    <t>24.</t>
  </si>
  <si>
    <t>Kinezyprofilaktyka narządu ruchu</t>
  </si>
  <si>
    <t>25.</t>
  </si>
  <si>
    <t>Diagnostyka funkcjonalna i różnicowa</t>
  </si>
  <si>
    <t>26.</t>
  </si>
  <si>
    <t>Joga i techniki relaksacyjne</t>
  </si>
  <si>
    <t>27.</t>
  </si>
  <si>
    <t>Czynniki przyrodnicze w profilaktyce i terapii</t>
  </si>
  <si>
    <t>28.</t>
  </si>
  <si>
    <t>29.</t>
  </si>
  <si>
    <t xml:space="preserve">Turystyka aktywna </t>
  </si>
  <si>
    <t>30.</t>
  </si>
  <si>
    <t>Terenowe formy aktywności fizycznej</t>
  </si>
  <si>
    <t>31.</t>
  </si>
  <si>
    <t>Aktywność fizyczna w wodzie</t>
  </si>
  <si>
    <t>32.</t>
  </si>
  <si>
    <t>Gry i zabawy ruchowe osób w różnym wieku</t>
  </si>
  <si>
    <t>33.</t>
  </si>
  <si>
    <t>34.</t>
  </si>
  <si>
    <t>35.</t>
  </si>
  <si>
    <t>37.</t>
  </si>
  <si>
    <t>ZZ</t>
  </si>
  <si>
    <t>Język angielski w naukach biologicznych</t>
  </si>
  <si>
    <t>Technologie informacyjne</t>
  </si>
  <si>
    <t>Pierwsza pomoc przedmedyczna</t>
  </si>
  <si>
    <t>Biostatystyka</t>
  </si>
  <si>
    <t>Ochrona własności intelektualnej</t>
  </si>
  <si>
    <t>D. PRAKTYKI</t>
  </si>
  <si>
    <t xml:space="preserve">3. </t>
  </si>
  <si>
    <t>ZESTAWIENIE</t>
  </si>
  <si>
    <t>Razem godziny i punkty</t>
  </si>
  <si>
    <t xml:space="preserve">1 sem. </t>
  </si>
  <si>
    <t>EC TS</t>
  </si>
  <si>
    <t>Praktyki</t>
  </si>
  <si>
    <t>Suma godzin w tygodniu</t>
  </si>
  <si>
    <t>Razem godziny i ECTS z praktykami</t>
  </si>
  <si>
    <t>Egzaminy</t>
  </si>
  <si>
    <t>Obowiązkowe szkolenie z zakresu bezpieczeństwa i higieny pracy w wymiarze 4 godzin realizowane jest na początku I semestru.</t>
  </si>
  <si>
    <t xml:space="preserve">Semestry trwają po 13 tygodni. </t>
  </si>
  <si>
    <t>Zarządzanie masą ciała</t>
  </si>
  <si>
    <t>Trening  w chorobach przewlekłych układu  krążenia</t>
  </si>
  <si>
    <t>Trening  w chorobach przewlekłych układu  oddechowego</t>
  </si>
  <si>
    <t>Programowanie aktywności fizycznej w chorobach nowotworowych</t>
  </si>
  <si>
    <t>Podstawy gerontologii i geriatrii</t>
  </si>
  <si>
    <t>Sport osób niepełnosprawnych</t>
  </si>
  <si>
    <t>Przedmiot do wyboru z zakresu sportu osób niepełnosrawnych</t>
  </si>
  <si>
    <t>Podstawy zaopatrzenia ortopedycznego</t>
  </si>
  <si>
    <t>Metody specjalne usprawniania ruchowego</t>
  </si>
  <si>
    <t>Specjalność: Trening osób starszych i niepełnosprawnych</t>
  </si>
  <si>
    <t>Trening mentalny w zaburzeniach odżywiania</t>
  </si>
  <si>
    <t>Podstawy patofizjologii i patomorfologii</t>
  </si>
  <si>
    <t>Diagnostyka  aktywności fizycznej</t>
  </si>
  <si>
    <t>Przygotowanie motoryczne</t>
  </si>
  <si>
    <t>Przedsiębiorczość w  zdrowiu publicznym</t>
  </si>
  <si>
    <t>Planowanie żywienia aktywnych fizycznie</t>
  </si>
  <si>
    <t>Kinezjologia edukacyjna</t>
  </si>
  <si>
    <t>Terapia zajęciowa</t>
  </si>
  <si>
    <t>godziny</t>
  </si>
  <si>
    <t>Psychospołeczne aspekty aktywności fizycznej</t>
  </si>
  <si>
    <t>Gimnastyczne formy rekreacji ruchowej</t>
  </si>
  <si>
    <t xml:space="preserve">Elementy dietetyki </t>
  </si>
  <si>
    <t>Fizjologia wysiłku fizycznego</t>
  </si>
  <si>
    <t xml:space="preserve">Fizjologia </t>
  </si>
  <si>
    <t>36.</t>
  </si>
  <si>
    <t>38.</t>
  </si>
  <si>
    <t>1 sem</t>
  </si>
  <si>
    <t>ZALICZENIA (ZO - z oceną, ZZ - "zal")</t>
  </si>
  <si>
    <t>L.p.</t>
  </si>
  <si>
    <t>Egzaminy    ( E )</t>
  </si>
  <si>
    <t>Praktyka ogólna 1 (minimum 1 miesiąc)</t>
  </si>
  <si>
    <t>Praktyka ogólna 2 (minimum 1 miesiąc)</t>
  </si>
  <si>
    <t>Praktyka specjalnościowa (minimum 1 miesiąc)</t>
  </si>
  <si>
    <t>Numer
akcji</t>
  </si>
  <si>
    <t>Data</t>
  </si>
  <si>
    <t>Czas</t>
  </si>
  <si>
    <t>Kto</t>
  </si>
  <si>
    <t>Zmiana</t>
  </si>
  <si>
    <t>Arkusz</t>
  </si>
  <si>
    <t>Rozstęp</t>
  </si>
  <si>
    <t>Nowa
wartość</t>
  </si>
  <si>
    <t>Stara
wartość</t>
  </si>
  <si>
    <t>Typ
akcji</t>
  </si>
  <si>
    <t>Utrata
czynności</t>
  </si>
  <si>
    <t>Agnieszka Nawrocka</t>
  </si>
  <si>
    <t>Zmiana komórki</t>
  </si>
  <si>
    <t>Stacjonarne</t>
  </si>
  <si>
    <t>Q71</t>
  </si>
  <si>
    <t>T72</t>
  </si>
  <si>
    <t>W73</t>
  </si>
  <si>
    <t>P71</t>
  </si>
  <si>
    <t>S72</t>
  </si>
  <si>
    <t>V73</t>
  </si>
  <si>
    <t>D71</t>
  </si>
  <si>
    <t>Praktyka ogólna 1</t>
  </si>
  <si>
    <t>D72</t>
  </si>
  <si>
    <t>Praktyka ogólna 2</t>
  </si>
  <si>
    <t>D73</t>
  </si>
  <si>
    <t>Praktyka specjalnościowa</t>
  </si>
  <si>
    <t>Historia kończy się z zapisaniem zmian na 2018-04-10 w 10:14.</t>
  </si>
  <si>
    <t>Podstawy adaptowanej aktywności fizycznej</t>
  </si>
  <si>
    <t xml:space="preserve">Przedmioty do wyboru                       </t>
  </si>
  <si>
    <t>Trening w otyłości i zaburzeniach metabolicznych</t>
  </si>
  <si>
    <t>Trening  w chorobach neurodegeneracyjnych</t>
  </si>
  <si>
    <t>Specjalność:  Trening w otyłości i chorobach przewlekłych</t>
  </si>
  <si>
    <t xml:space="preserve">Praktyka specjalnościowa </t>
  </si>
  <si>
    <t xml:space="preserve">Praktyka ogólna 2 </t>
  </si>
  <si>
    <t xml:space="preserve">Praktyka ogólna 1 </t>
  </si>
  <si>
    <t>Zespołowe gry rekreacyjne I (do wyboru)</t>
  </si>
  <si>
    <t>Zespołowe gry rekreacyjne II (do wyboru)</t>
  </si>
  <si>
    <t>Aktywizacja ruchowa, społeczna i zawodowa</t>
  </si>
  <si>
    <t>Podstawy treningu w starszym wieku</t>
  </si>
  <si>
    <t xml:space="preserve">E </t>
  </si>
  <si>
    <t>* Zaliczenie jest obligatoryjne, warunkiem uzyskania legitymacji instruktorskiej jest przystąpienie i zdanie egzminu. Legitymacja instruktorska wydawana jest po ukończeniu studiów.</t>
  </si>
  <si>
    <t>Zajęcia z możliwością uzyskania dodatkowych uprawnień</t>
  </si>
  <si>
    <t>Grupy zajęć</t>
  </si>
  <si>
    <t>A. GRUPA ZAJĘĆ Z ZAKRESU NAUK PODSTAWOWYCH</t>
  </si>
  <si>
    <t>Grupa zajęć              fizjologiczno-medycznych</t>
  </si>
  <si>
    <t>Grupa zajęć          humanistyczno-społecznych</t>
  </si>
  <si>
    <t>Grupa zajęć z zakresu teoretyczno-metodycznych aspektów aktywności fizycznej</t>
  </si>
  <si>
    <t>Grupa zajęć z zakresu motoryczności człowieka</t>
  </si>
  <si>
    <t>Grupa zajęć                      prawno-ekonomicznych</t>
  </si>
  <si>
    <t>Grupa zajęć z zakresu      żywienia i suplementacji</t>
  </si>
  <si>
    <t>Grupa zajęć z zakresu kinezypsychoprofilaktyki i promocji zdrowia</t>
  </si>
  <si>
    <t>Grupa zajęć praktycznych form aktywności fizycznej</t>
  </si>
  <si>
    <t>C. GRUPA ZAJĘĆ OGÓLNOUCZELNIANYCH</t>
  </si>
  <si>
    <t>Grupa zajęć ogólnouczelnianych</t>
  </si>
  <si>
    <t>Praktyki                        (minimum 6 miesięcy)</t>
  </si>
  <si>
    <t>Zajęcia do wyboru</t>
  </si>
  <si>
    <t>Zajęcia do wyboru w procentach</t>
  </si>
  <si>
    <t>E. GRUPA ZAJĘĆ DO WYBORU Z ZAKRESU SPECJALNOŚCI - rozpisane na przedmioty</t>
  </si>
  <si>
    <t>1. GRUPA ZAJĘĆ Z ZAKRESU  SPECJALNOŚCI:  TRENING W OTYŁOŚCI I CHOROBACH PRZEWLEKŁYCH</t>
  </si>
  <si>
    <t>2. GRUPA ZAJĘĆ Z ZAKRESU  SPECJALNOŚCI:TRENING OSÓB STARSZYCH I NIEPEŁNOSPRAWNYCH</t>
  </si>
  <si>
    <t>PROFIL: PRAKTYCZNY, TYTUŁ ZAWODOWY ABSOLWENTA: LICENCJAT</t>
  </si>
  <si>
    <t>Wykład monograficzny (do wyboru)</t>
  </si>
  <si>
    <t>Przedmiot do wyboru z grupy zajęć prawno-ekonomicznych</t>
  </si>
  <si>
    <t>Przedmiot do wyboru w grupie zajęć z zakresu kinezypsychoprofilaktyki i promocji zdrowia</t>
  </si>
  <si>
    <t>Przedmiot do wyboru w grupie zajęć z zakresu  żywienia i suplementacji</t>
  </si>
  <si>
    <t>Przedmiot do wyboru w grupie zajęć z zakresu  motoryczności człowieka</t>
  </si>
  <si>
    <t>Przedmiot do wyboru w grupie zajęć z zakresu  teoretyczno-metodycznych aspektów aktywności fizycznej</t>
  </si>
  <si>
    <t>Grupa zajęć do wyboru w zakresie specjalności</t>
  </si>
  <si>
    <t>I. GRUPY ZAJĘĆ OBLIGATORYJNE</t>
  </si>
  <si>
    <t>B. GRUPY ZAJĘĆ PRAKTYCZNYCH KIERUNKOWYCH</t>
  </si>
  <si>
    <t>F. ZAJĘCIA DO WYBORU Z RÓŻNYCH OBSZARÓW KSZTAŁCENIA - student wybiera po jednym przedmiocie z każdej grupy zajęć zgodnie z ofertą przedstawioną w semestrze poprzedzającym rozpoczęcie zajęć</t>
  </si>
  <si>
    <t>Formy aktywności ruchowej</t>
  </si>
  <si>
    <t>Specjalizacja  instruktora rekreacji ruchowej 1 *</t>
  </si>
  <si>
    <t>Specjalizacja instruktora rekreacji ruchowej 2 *</t>
  </si>
  <si>
    <t>Formy aktywności ruchowej (5)</t>
  </si>
  <si>
    <t>39.</t>
  </si>
  <si>
    <t>40.</t>
  </si>
  <si>
    <t>Specjalizacja instruktora rekreacji ruchowej 1*</t>
  </si>
  <si>
    <t>Specjalizacja instruktora rekreacji ruchowej 2*</t>
  </si>
  <si>
    <t>Atletyka terenowa</t>
  </si>
  <si>
    <t>Zajęcia z dziedziny nauk humanistycznych i społecznych</t>
  </si>
  <si>
    <t>Zajęcia z dziedziny nauk medycznych i nauk o zdrowiu</t>
  </si>
  <si>
    <t xml:space="preserve">Zatwierdzono Uchwałą Nr AR001-11-V/2019 Senatu Akademii Wychowania Fizycznego  im. Jerzego Kukuczki w Katowicach z dnia 28 maja 2019 r.         </t>
  </si>
  <si>
    <t>Podstawy nauczania na odległość</t>
  </si>
  <si>
    <t>Storna - 30 -</t>
  </si>
  <si>
    <t>Strona - 31 -</t>
  </si>
  <si>
    <t xml:space="preserve">Zmiany wprowadzono Uchwałą NrAR001-5-IV/2020 Senatu Akademii Wychowania Fizycznego im. Jerzego Kukuczki w Katowicach z dnia 28 kwietnia 2020 r. oraz Uchwałą NrAR001-11-IX/2021 Senatu Akademii Wychowania Fizycznego im. Jerzego Kukuczki w Katowicach z dnia 28 września 2021 r. </t>
  </si>
  <si>
    <t>I ROK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</si>
</sst>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name val="Arial CE"/>
      <charset val="238"/>
    </font>
    <font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i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indexed="18"/>
      <name val="Calibri"/>
      <family val="2"/>
      <charset val="238"/>
      <scheme val="minor"/>
    </font>
    <font>
      <sz val="1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474">
    <xf numFmtId="0" fontId="0" fillId="0" borderId="0" xfId="0"/>
    <xf numFmtId="0" fontId="1" fillId="0" borderId="0" xfId="0" applyFont="1"/>
    <xf numFmtId="0" fontId="1" fillId="0" borderId="0" xfId="0" applyFont="1" applyFill="1"/>
    <xf numFmtId="0" fontId="4" fillId="0" borderId="0" xfId="0" applyFont="1" applyAlignment="1">
      <alignment wrapText="1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44" xfId="0" applyFont="1" applyFill="1" applyBorder="1" applyAlignment="1" applyProtection="1">
      <alignment horizontal="center" vertical="center"/>
      <protection hidden="1"/>
    </xf>
    <xf numFmtId="0" fontId="4" fillId="0" borderId="45" xfId="0" applyFont="1" applyFill="1" applyBorder="1" applyAlignment="1" applyProtection="1">
      <alignment horizontal="center" vertical="center"/>
      <protection hidden="1"/>
    </xf>
    <xf numFmtId="0" fontId="4" fillId="0" borderId="63" xfId="0" applyFont="1" applyFill="1" applyBorder="1" applyAlignment="1" applyProtection="1">
      <alignment horizontal="center" vertical="center"/>
      <protection locked="0"/>
    </xf>
    <xf numFmtId="0" fontId="4" fillId="0" borderId="63" xfId="0" applyFont="1" applyFill="1" applyBorder="1" applyAlignment="1" applyProtection="1">
      <alignment horizontal="center" vertical="center"/>
      <protection locked="0" hidden="1"/>
    </xf>
    <xf numFmtId="0" fontId="4" fillId="0" borderId="21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3" borderId="52" xfId="0" applyFont="1" applyFill="1" applyBorder="1" applyAlignment="1" applyProtection="1">
      <alignment horizontal="center" vertical="center"/>
      <protection hidden="1"/>
    </xf>
    <xf numFmtId="0" fontId="4" fillId="3" borderId="55" xfId="0" applyFont="1" applyFill="1" applyBorder="1" applyAlignment="1" applyProtection="1">
      <alignment horizontal="center" vertical="center" wrapText="1"/>
      <protection hidden="1"/>
    </xf>
    <xf numFmtId="0" fontId="4" fillId="0" borderId="57" xfId="0" applyFont="1" applyFill="1" applyBorder="1" applyAlignment="1" applyProtection="1">
      <alignment horizontal="center" vertical="center"/>
      <protection hidden="1"/>
    </xf>
    <xf numFmtId="0" fontId="4" fillId="0" borderId="53" xfId="0" applyFont="1" applyFill="1" applyBorder="1" applyAlignment="1" applyProtection="1">
      <alignment horizontal="center" vertical="center"/>
      <protection hidden="1"/>
    </xf>
    <xf numFmtId="0" fontId="4" fillId="3" borderId="58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left" vertical="center" wrapText="1" indent="1"/>
      <protection locked="0"/>
    </xf>
    <xf numFmtId="0" fontId="4" fillId="0" borderId="21" xfId="0" applyFont="1" applyFill="1" applyBorder="1" applyAlignment="1" applyProtection="1">
      <alignment horizontal="left" vertical="center" wrapText="1" indent="1"/>
      <protection locked="0"/>
    </xf>
    <xf numFmtId="0" fontId="6" fillId="0" borderId="18" xfId="0" applyFont="1" applyFill="1" applyBorder="1" applyAlignment="1" applyProtection="1">
      <alignment horizontal="left" vertical="center" wrapText="1" indent="1"/>
      <protection locked="0"/>
    </xf>
    <xf numFmtId="0" fontId="4" fillId="0" borderId="32" xfId="0" applyFont="1" applyFill="1" applyBorder="1" applyAlignment="1" applyProtection="1">
      <alignment horizontal="left" vertical="center" wrapText="1" indent="1"/>
      <protection locked="0"/>
    </xf>
    <xf numFmtId="0" fontId="6" fillId="0" borderId="21" xfId="0" applyFont="1" applyFill="1" applyBorder="1" applyAlignment="1" applyProtection="1">
      <alignment horizontal="left" vertical="center" wrapText="1" indent="1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horizontal="left" vertical="center" wrapText="1" indent="1"/>
      <protection locked="0"/>
    </xf>
    <xf numFmtId="0" fontId="4" fillId="3" borderId="65" xfId="0" applyFont="1" applyFill="1" applyBorder="1" applyAlignment="1" applyProtection="1">
      <alignment horizontal="center" vertical="center"/>
      <protection hidden="1"/>
    </xf>
    <xf numFmtId="0" fontId="4" fillId="3" borderId="66" xfId="0" applyFont="1" applyFill="1" applyBorder="1" applyAlignment="1" applyProtection="1">
      <alignment horizontal="center" vertical="center"/>
      <protection hidden="1"/>
    </xf>
    <xf numFmtId="0" fontId="4" fillId="3" borderId="57" xfId="0" applyFont="1" applyFill="1" applyBorder="1" applyAlignment="1" applyProtection="1">
      <alignment horizontal="left" vertical="center" wrapText="1" indent="1"/>
      <protection hidden="1"/>
    </xf>
    <xf numFmtId="0" fontId="4" fillId="3" borderId="52" xfId="0" applyFont="1" applyFill="1" applyBorder="1" applyAlignment="1" applyProtection="1">
      <alignment horizontal="center" vertical="center" wrapText="1"/>
      <protection hidden="1"/>
    </xf>
    <xf numFmtId="0" fontId="4" fillId="3" borderId="57" xfId="0" applyFont="1" applyFill="1" applyBorder="1" applyAlignment="1" applyProtection="1">
      <alignment horizontal="center" vertical="center"/>
      <protection hidden="1"/>
    </xf>
    <xf numFmtId="0" fontId="4" fillId="3" borderId="55" xfId="0" applyFont="1" applyFill="1" applyBorder="1" applyAlignment="1" applyProtection="1">
      <alignment horizontal="center" vertical="center"/>
      <protection hidden="1"/>
    </xf>
    <xf numFmtId="0" fontId="4" fillId="3" borderId="66" xfId="0" applyFont="1" applyFill="1" applyBorder="1" applyAlignment="1" applyProtection="1">
      <alignment horizontal="center" vertical="center" wrapText="1"/>
      <protection hidden="1"/>
    </xf>
    <xf numFmtId="0" fontId="4" fillId="3" borderId="68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left" vertical="center" wrapText="1" indent="1"/>
      <protection locked="0"/>
    </xf>
    <xf numFmtId="0" fontId="4" fillId="3" borderId="30" xfId="0" applyFont="1" applyFill="1" applyBorder="1" applyAlignment="1" applyProtection="1">
      <alignment horizontal="center" vertical="center"/>
      <protection hidden="1"/>
    </xf>
    <xf numFmtId="0" fontId="4" fillId="3" borderId="18" xfId="0" applyFont="1" applyFill="1" applyBorder="1" applyAlignment="1" applyProtection="1">
      <alignment horizontal="center" vertical="center"/>
      <protection hidden="1"/>
    </xf>
    <xf numFmtId="0" fontId="4" fillId="3" borderId="44" xfId="0" applyFont="1" applyFill="1" applyBorder="1" applyAlignment="1" applyProtection="1">
      <alignment horizontal="center" vertical="center"/>
      <protection hidden="1"/>
    </xf>
    <xf numFmtId="0" fontId="4" fillId="3" borderId="45" xfId="0" applyFont="1" applyFill="1" applyBorder="1" applyAlignment="1" applyProtection="1">
      <alignment horizontal="center" vertical="center"/>
      <protection hidden="1"/>
    </xf>
    <xf numFmtId="0" fontId="4" fillId="3" borderId="21" xfId="0" applyFont="1" applyFill="1" applyBorder="1" applyAlignment="1" applyProtection="1">
      <alignment horizontal="left" vertical="center" wrapText="1" indent="1"/>
      <protection locked="0"/>
    </xf>
    <xf numFmtId="0" fontId="4" fillId="3" borderId="67" xfId="0" applyFont="1" applyFill="1" applyBorder="1" applyAlignment="1" applyProtection="1">
      <alignment horizontal="center" vertical="center"/>
      <protection hidden="1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71" xfId="0" applyFont="1" applyFill="1" applyBorder="1" applyAlignment="1" applyProtection="1">
      <alignment horizontal="left" vertical="center" wrapText="1" indent="1"/>
      <protection hidden="1"/>
    </xf>
    <xf numFmtId="0" fontId="4" fillId="3" borderId="72" xfId="0" applyFont="1" applyFill="1" applyBorder="1" applyAlignment="1" applyProtection="1">
      <alignment horizontal="center" vertical="center"/>
      <protection hidden="1"/>
    </xf>
    <xf numFmtId="0" fontId="4" fillId="3" borderId="73" xfId="0" applyFont="1" applyFill="1" applyBorder="1" applyAlignment="1" applyProtection="1">
      <alignment horizontal="center" vertical="center"/>
      <protection hidden="1"/>
    </xf>
    <xf numFmtId="0" fontId="4" fillId="0" borderId="52" xfId="0" applyFont="1" applyFill="1" applyBorder="1" applyAlignment="1" applyProtection="1">
      <alignment horizontal="center" vertical="center"/>
      <protection hidden="1"/>
    </xf>
    <xf numFmtId="0" fontId="4" fillId="0" borderId="56" xfId="0" applyFont="1" applyFill="1" applyBorder="1" applyAlignment="1" applyProtection="1">
      <alignment horizontal="left" vertical="center" wrapText="1" indent="1"/>
      <protection hidden="1"/>
    </xf>
    <xf numFmtId="0" fontId="4" fillId="3" borderId="18" xfId="0" applyFont="1" applyFill="1" applyBorder="1" applyAlignment="1" applyProtection="1">
      <alignment horizontal="left" vertical="center" wrapText="1"/>
      <protection locked="0"/>
    </xf>
    <xf numFmtId="0" fontId="1" fillId="0" borderId="57" xfId="0" applyFont="1" applyFill="1" applyBorder="1" applyAlignment="1" applyProtection="1">
      <alignment horizontal="center" vertical="center"/>
      <protection hidden="1"/>
    </xf>
    <xf numFmtId="0" fontId="1" fillId="0" borderId="53" xfId="0" applyFont="1" applyFill="1" applyBorder="1" applyAlignment="1" applyProtection="1">
      <alignment horizontal="center" vertical="center"/>
      <protection hidden="1"/>
    </xf>
    <xf numFmtId="0" fontId="8" fillId="3" borderId="86" xfId="0" applyFont="1" applyFill="1" applyBorder="1" applyAlignment="1" applyProtection="1">
      <alignment horizontal="center" vertical="center" wrapText="1"/>
      <protection hidden="1"/>
    </xf>
    <xf numFmtId="0" fontId="8" fillId="3" borderId="87" xfId="0" applyFont="1" applyFill="1" applyBorder="1" applyAlignment="1" applyProtection="1">
      <alignment horizontal="center" vertical="center"/>
      <protection hidden="1"/>
    </xf>
    <xf numFmtId="0" fontId="8" fillId="3" borderId="34" xfId="0" applyFont="1" applyFill="1" applyBorder="1" applyAlignment="1" applyProtection="1">
      <alignment vertical="center"/>
      <protection hidden="1"/>
    </xf>
    <xf numFmtId="0" fontId="8" fillId="3" borderId="32" xfId="0" applyFont="1" applyFill="1" applyBorder="1" applyAlignment="1" applyProtection="1">
      <alignment horizontal="center" vertical="center"/>
      <protection hidden="1"/>
    </xf>
    <xf numFmtId="0" fontId="8" fillId="3" borderId="31" xfId="0" applyFont="1" applyFill="1" applyBorder="1" applyAlignment="1" applyProtection="1">
      <alignment vertical="center" shrinkToFit="1"/>
      <protection hidden="1"/>
    </xf>
    <xf numFmtId="0" fontId="8" fillId="3" borderId="31" xfId="0" applyFont="1" applyFill="1" applyBorder="1" applyAlignment="1" applyProtection="1">
      <alignment vertical="center"/>
      <protection hidden="1"/>
    </xf>
    <xf numFmtId="0" fontId="8" fillId="3" borderId="88" xfId="0" applyFont="1" applyFill="1" applyBorder="1" applyAlignment="1" applyProtection="1">
      <alignment vertical="center" shrinkToFit="1"/>
      <protection hidden="1"/>
    </xf>
    <xf numFmtId="0" fontId="8" fillId="3" borderId="28" xfId="0" applyFont="1" applyFill="1" applyBorder="1" applyAlignment="1" applyProtection="1">
      <alignment vertical="center"/>
      <protection hidden="1"/>
    </xf>
    <xf numFmtId="0" fontId="1" fillId="3" borderId="29" xfId="0" applyFont="1" applyFill="1" applyBorder="1" applyAlignment="1" applyProtection="1">
      <alignment vertical="center" wrapText="1"/>
      <protection hidden="1"/>
    </xf>
    <xf numFmtId="1" fontId="1" fillId="3" borderId="91" xfId="0" applyNumberFormat="1" applyFont="1" applyFill="1" applyBorder="1" applyAlignment="1" applyProtection="1">
      <alignment horizontal="center" vertical="center"/>
      <protection hidden="1"/>
    </xf>
    <xf numFmtId="1" fontId="1" fillId="3" borderId="97" xfId="0" applyNumberFormat="1" applyFont="1" applyFill="1" applyBorder="1" applyAlignment="1" applyProtection="1">
      <alignment horizontal="center" vertical="center"/>
      <protection hidden="1"/>
    </xf>
    <xf numFmtId="1" fontId="1" fillId="3" borderId="34" xfId="0" applyNumberFormat="1" applyFont="1" applyFill="1" applyBorder="1" applyAlignment="1" applyProtection="1">
      <alignment horizontal="center" vertical="center"/>
      <protection hidden="1"/>
    </xf>
    <xf numFmtId="1" fontId="1" fillId="3" borderId="31" xfId="0" applyNumberFormat="1" applyFont="1" applyFill="1" applyBorder="1" applyAlignment="1" applyProtection="1">
      <alignment horizontal="center" vertical="center"/>
      <protection hidden="1"/>
    </xf>
    <xf numFmtId="1" fontId="1" fillId="3" borderId="28" xfId="0" applyNumberFormat="1" applyFont="1" applyFill="1" applyBorder="1" applyAlignment="1" applyProtection="1">
      <alignment horizontal="center" vertical="center"/>
      <protection hidden="1"/>
    </xf>
    <xf numFmtId="1" fontId="1" fillId="3" borderId="17" xfId="0" applyNumberFormat="1" applyFont="1" applyFill="1" applyBorder="1" applyAlignment="1" applyProtection="1">
      <alignment horizontal="center" vertical="center"/>
      <protection hidden="1"/>
    </xf>
    <xf numFmtId="0" fontId="1" fillId="3" borderId="17" xfId="0" applyFont="1" applyFill="1" applyBorder="1" applyAlignment="1" applyProtection="1">
      <alignment horizontal="center" vertical="center" wrapText="1"/>
      <protection hidden="1"/>
    </xf>
    <xf numFmtId="164" fontId="1" fillId="3" borderId="17" xfId="0" applyNumberFormat="1" applyFont="1" applyFill="1" applyBorder="1" applyAlignment="1" applyProtection="1">
      <alignment horizontal="center" vertical="center" wrapText="1"/>
      <protection hidden="1"/>
    </xf>
    <xf numFmtId="1" fontId="1" fillId="3" borderId="101" xfId="0" applyNumberFormat="1" applyFont="1" applyFill="1" applyBorder="1" applyAlignment="1" applyProtection="1">
      <alignment horizontal="center" vertical="center"/>
      <protection hidden="1"/>
    </xf>
    <xf numFmtId="1" fontId="1" fillId="3" borderId="47" xfId="0" applyNumberFormat="1" applyFont="1" applyFill="1" applyBorder="1" applyAlignment="1" applyProtection="1">
      <alignment horizontal="center" vertical="center"/>
      <protection hidden="1"/>
    </xf>
    <xf numFmtId="1" fontId="1" fillId="3" borderId="38" xfId="0" applyNumberFormat="1" applyFont="1" applyFill="1" applyBorder="1" applyAlignment="1" applyProtection="1">
      <alignment horizontal="center" vertical="center"/>
      <protection hidden="1"/>
    </xf>
    <xf numFmtId="1" fontId="1" fillId="3" borderId="102" xfId="0" applyNumberFormat="1" applyFont="1" applyFill="1" applyBorder="1" applyAlignment="1" applyProtection="1">
      <alignment horizontal="center" vertical="center"/>
      <protection hidden="1"/>
    </xf>
    <xf numFmtId="1" fontId="1" fillId="3" borderId="99" xfId="0" applyNumberFormat="1" applyFont="1" applyFill="1" applyBorder="1" applyAlignment="1" applyProtection="1">
      <alignment horizontal="center" vertical="center"/>
      <protection hidden="1"/>
    </xf>
    <xf numFmtId="1" fontId="1" fillId="3" borderId="48" xfId="0" applyNumberFormat="1" applyFont="1" applyFill="1" applyBorder="1" applyAlignment="1" applyProtection="1">
      <alignment horizontal="center" vertical="center"/>
      <protection hidden="1"/>
    </xf>
    <xf numFmtId="1" fontId="1" fillId="3" borderId="50" xfId="0" applyNumberFormat="1" applyFont="1" applyFill="1" applyBorder="1" applyAlignment="1" applyProtection="1">
      <alignment horizontal="center" vertical="center"/>
      <protection hidden="1"/>
    </xf>
    <xf numFmtId="1" fontId="1" fillId="3" borderId="106" xfId="0" applyNumberFormat="1" applyFont="1" applyFill="1" applyBorder="1" applyAlignment="1" applyProtection="1">
      <alignment horizontal="center" vertical="center"/>
      <protection hidden="1"/>
    </xf>
    <xf numFmtId="0" fontId="4" fillId="0" borderId="116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protection locked="0"/>
    </xf>
    <xf numFmtId="0" fontId="5" fillId="0" borderId="21" xfId="0" applyFont="1" applyFill="1" applyBorder="1" applyAlignment="1" applyProtection="1">
      <alignment horizontal="center" vertical="center"/>
      <protection locked="0" hidden="1"/>
    </xf>
    <xf numFmtId="0" fontId="2" fillId="0" borderId="34" xfId="0" applyFont="1" applyFill="1" applyBorder="1" applyAlignment="1" applyProtection="1">
      <alignment horizontal="center" vertical="center" shrinkToFit="1"/>
      <protection locked="0" hidden="1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 hidden="1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 hidden="1"/>
    </xf>
    <xf numFmtId="0" fontId="4" fillId="0" borderId="32" xfId="1" applyFont="1" applyFill="1" applyBorder="1" applyAlignment="1" applyProtection="1">
      <alignment horizontal="center" vertical="center"/>
      <protection locked="0"/>
    </xf>
    <xf numFmtId="0" fontId="4" fillId="0" borderId="32" xfId="1" applyFont="1" applyFill="1" applyBorder="1" applyAlignment="1" applyProtection="1">
      <alignment horizontal="center" vertical="center"/>
      <protection hidden="1"/>
    </xf>
    <xf numFmtId="0" fontId="4" fillId="0" borderId="32" xfId="0" applyFont="1" applyFill="1" applyBorder="1"/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/>
    <xf numFmtId="0" fontId="4" fillId="0" borderId="118" xfId="0" applyFont="1" applyFill="1" applyBorder="1" applyAlignment="1" applyProtection="1">
      <alignment horizontal="center" vertical="center"/>
      <protection locked="0"/>
    </xf>
    <xf numFmtId="0" fontId="4" fillId="0" borderId="118" xfId="0" applyFont="1" applyFill="1" applyBorder="1" applyAlignment="1" applyProtection="1">
      <alignment horizontal="center" vertical="center"/>
      <protection locked="0" hidden="1"/>
    </xf>
    <xf numFmtId="0" fontId="4" fillId="0" borderId="118" xfId="0" applyFont="1" applyFill="1" applyBorder="1"/>
    <xf numFmtId="0" fontId="5" fillId="0" borderId="118" xfId="0" applyFont="1" applyFill="1" applyBorder="1" applyAlignment="1" applyProtection="1">
      <alignment horizontal="center" vertical="center"/>
      <protection locked="0"/>
    </xf>
    <xf numFmtId="0" fontId="4" fillId="0" borderId="119" xfId="0" applyFont="1" applyFill="1" applyBorder="1" applyAlignment="1" applyProtection="1">
      <alignment horizontal="center" vertical="center"/>
      <protection locked="0"/>
    </xf>
    <xf numFmtId="0" fontId="4" fillId="0" borderId="119" xfId="0" applyFont="1" applyFill="1" applyBorder="1" applyAlignment="1" applyProtection="1">
      <alignment horizontal="center" vertical="center"/>
      <protection locked="0" hidden="1"/>
    </xf>
    <xf numFmtId="0" fontId="4" fillId="0" borderId="119" xfId="0" applyFont="1" applyFill="1" applyBorder="1"/>
    <xf numFmtId="0" fontId="4" fillId="0" borderId="124" xfId="0" applyFont="1" applyFill="1" applyBorder="1" applyAlignment="1" applyProtection="1">
      <alignment horizontal="center" vertical="center"/>
      <protection locked="0"/>
    </xf>
    <xf numFmtId="0" fontId="4" fillId="0" borderId="125" xfId="0" applyFont="1" applyFill="1" applyBorder="1" applyAlignment="1" applyProtection="1">
      <alignment horizontal="center" vertical="center"/>
      <protection locked="0"/>
    </xf>
    <xf numFmtId="0" fontId="4" fillId="0" borderId="126" xfId="0" applyFont="1" applyFill="1" applyBorder="1" applyAlignment="1" applyProtection="1">
      <alignment horizontal="center" vertical="center"/>
      <protection locked="0"/>
    </xf>
    <xf numFmtId="0" fontId="4" fillId="0" borderId="127" xfId="0" applyFont="1" applyFill="1" applyBorder="1" applyAlignment="1" applyProtection="1">
      <alignment horizontal="center" vertical="center"/>
      <protection locked="0"/>
    </xf>
    <xf numFmtId="0" fontId="4" fillId="0" borderId="124" xfId="0" applyFont="1" applyFill="1" applyBorder="1" applyAlignment="1" applyProtection="1">
      <alignment horizontal="center" vertical="center"/>
      <protection locked="0" hidden="1"/>
    </xf>
    <xf numFmtId="0" fontId="4" fillId="0" borderId="127" xfId="0" applyFont="1" applyFill="1" applyBorder="1" applyAlignment="1" applyProtection="1">
      <alignment horizontal="center" vertical="center"/>
      <protection locked="0" hidden="1"/>
    </xf>
    <xf numFmtId="0" fontId="4" fillId="0" borderId="125" xfId="0" applyFont="1" applyFill="1" applyBorder="1" applyAlignment="1" applyProtection="1">
      <alignment horizontal="center" vertical="center"/>
      <protection locked="0" hidden="1"/>
    </xf>
    <xf numFmtId="0" fontId="4" fillId="0" borderId="124" xfId="1" applyFont="1" applyFill="1" applyBorder="1" applyAlignment="1" applyProtection="1">
      <alignment horizontal="center" vertical="center"/>
      <protection locked="0"/>
    </xf>
    <xf numFmtId="0" fontId="4" fillId="0" borderId="124" xfId="1" applyFont="1" applyFill="1" applyBorder="1" applyAlignment="1" applyProtection="1">
      <alignment horizontal="center" vertical="center"/>
      <protection hidden="1"/>
    </xf>
    <xf numFmtId="0" fontId="4" fillId="0" borderId="122" xfId="0" applyFont="1" applyFill="1" applyBorder="1"/>
    <xf numFmtId="0" fontId="4" fillId="0" borderId="124" xfId="0" applyFont="1" applyFill="1" applyBorder="1"/>
    <xf numFmtId="0" fontId="4" fillId="0" borderId="126" xfId="0" applyFont="1" applyFill="1" applyBorder="1"/>
    <xf numFmtId="0" fontId="4" fillId="0" borderId="31" xfId="0" applyFont="1" applyFill="1" applyBorder="1" applyAlignment="1" applyProtection="1">
      <alignment horizontal="center" vertical="center"/>
      <protection locked="0" hidden="1"/>
    </xf>
    <xf numFmtId="0" fontId="4" fillId="0" borderId="88" xfId="0" applyFont="1" applyFill="1" applyBorder="1" applyAlignment="1" applyProtection="1">
      <alignment horizontal="center" vertical="center"/>
      <protection locked="0" hidden="1"/>
    </xf>
    <xf numFmtId="0" fontId="4" fillId="0" borderId="120" xfId="0" applyFont="1" applyFill="1" applyBorder="1" applyAlignment="1" applyProtection="1">
      <alignment horizontal="center" vertical="center"/>
      <protection locked="0" hidden="1"/>
    </xf>
    <xf numFmtId="0" fontId="4" fillId="0" borderId="31" xfId="1" applyFont="1" applyFill="1" applyBorder="1" applyAlignment="1" applyProtection="1">
      <alignment horizontal="center" vertical="center"/>
      <protection locked="0"/>
    </xf>
    <xf numFmtId="0" fontId="4" fillId="0" borderId="31" xfId="1" applyFont="1" applyFill="1" applyBorder="1" applyAlignment="1" applyProtection="1">
      <alignment horizontal="center" vertical="center"/>
      <protection hidden="1"/>
    </xf>
    <xf numFmtId="0" fontId="4" fillId="3" borderId="115" xfId="0" applyFont="1" applyFill="1" applyBorder="1" applyAlignment="1" applyProtection="1">
      <alignment horizontal="center" vertical="center" wrapText="1"/>
      <protection hidden="1"/>
    </xf>
    <xf numFmtId="0" fontId="4" fillId="3" borderId="116" xfId="0" applyFont="1" applyFill="1" applyBorder="1" applyAlignment="1" applyProtection="1">
      <alignment horizontal="center" vertical="center" wrapText="1"/>
      <protection hidden="1"/>
    </xf>
    <xf numFmtId="0" fontId="4" fillId="3" borderId="121" xfId="0" applyFont="1" applyFill="1" applyBorder="1" applyAlignment="1" applyProtection="1">
      <alignment horizontal="center" vertical="center" wrapText="1"/>
      <protection hidden="1"/>
    </xf>
    <xf numFmtId="0" fontId="4" fillId="3" borderId="115" xfId="0" applyFont="1" applyFill="1" applyBorder="1" applyAlignment="1" applyProtection="1">
      <alignment horizontal="center" vertical="center"/>
      <protection hidden="1"/>
    </xf>
    <xf numFmtId="0" fontId="4" fillId="3" borderId="116" xfId="1" applyFont="1" applyFill="1" applyBorder="1" applyAlignment="1" applyProtection="1">
      <alignment horizontal="center" vertical="center"/>
      <protection hidden="1"/>
    </xf>
    <xf numFmtId="0" fontId="4" fillId="0" borderId="55" xfId="0" applyFont="1" applyFill="1" applyBorder="1" applyAlignment="1" applyProtection="1">
      <alignment horizontal="center" vertical="center"/>
      <protection hidden="1"/>
    </xf>
    <xf numFmtId="0" fontId="4" fillId="0" borderId="115" xfId="0" applyFont="1" applyFill="1" applyBorder="1" applyAlignment="1" applyProtection="1">
      <alignment horizontal="center" vertical="center"/>
      <protection hidden="1"/>
    </xf>
    <xf numFmtId="0" fontId="4" fillId="0" borderId="68" xfId="0" applyFont="1" applyFill="1" applyBorder="1" applyAlignment="1" applyProtection="1">
      <alignment horizontal="center" vertical="center"/>
      <protection hidden="1"/>
    </xf>
    <xf numFmtId="0" fontId="4" fillId="0" borderId="121" xfId="0" applyFont="1" applyFill="1" applyBorder="1" applyAlignment="1" applyProtection="1">
      <alignment horizontal="center" vertical="center"/>
      <protection hidden="1"/>
    </xf>
    <xf numFmtId="0" fontId="4" fillId="0" borderId="116" xfId="1" applyFont="1" applyFill="1" applyBorder="1" applyAlignment="1" applyProtection="1">
      <alignment horizontal="center" vertical="center"/>
      <protection hidden="1"/>
    </xf>
    <xf numFmtId="0" fontId="4" fillId="0" borderId="88" xfId="0" applyFont="1" applyFill="1" applyBorder="1" applyAlignment="1" applyProtection="1">
      <alignment horizontal="center" vertical="center"/>
      <protection locked="0"/>
    </xf>
    <xf numFmtId="0" fontId="4" fillId="0" borderId="120" xfId="0" applyFont="1" applyFill="1" applyBorder="1" applyAlignment="1" applyProtection="1">
      <alignment horizontal="center" vertical="center"/>
      <protection locked="0"/>
    </xf>
    <xf numFmtId="0" fontId="4" fillId="0" borderId="31" xfId="1" applyFont="1" applyFill="1" applyBorder="1" applyAlignment="1" applyProtection="1">
      <alignment horizontal="center" vertical="center" shrinkToFit="1"/>
      <protection locked="0"/>
    </xf>
    <xf numFmtId="0" fontId="4" fillId="3" borderId="69" xfId="0" applyFont="1" applyFill="1" applyBorder="1" applyAlignment="1">
      <alignment horizontal="left" vertical="center" wrapText="1" indent="1"/>
    </xf>
    <xf numFmtId="0" fontId="4" fillId="3" borderId="69" xfId="0" applyFont="1" applyFill="1" applyBorder="1" applyAlignment="1" applyProtection="1">
      <alignment horizontal="center" vertical="center"/>
      <protection hidden="1"/>
    </xf>
    <xf numFmtId="0" fontId="4" fillId="3" borderId="128" xfId="0" applyFont="1" applyFill="1" applyBorder="1" applyAlignment="1" applyProtection="1">
      <alignment horizontal="center" vertical="center" wrapText="1"/>
      <protection hidden="1"/>
    </xf>
    <xf numFmtId="0" fontId="4" fillId="3" borderId="129" xfId="0" applyFont="1" applyFill="1" applyBorder="1" applyAlignment="1" applyProtection="1">
      <alignment horizontal="center" vertical="center" wrapText="1"/>
      <protection hidden="1"/>
    </xf>
    <xf numFmtId="0" fontId="4" fillId="0" borderId="48" xfId="0" applyFont="1" applyFill="1" applyBorder="1" applyAlignment="1" applyProtection="1">
      <alignment horizontal="center" vertical="center"/>
      <protection hidden="1"/>
    </xf>
    <xf numFmtId="0" fontId="4" fillId="0" borderId="47" xfId="0" applyFont="1" applyFill="1" applyBorder="1" applyAlignment="1" applyProtection="1">
      <alignment horizontal="center" vertical="center"/>
      <protection hidden="1"/>
    </xf>
    <xf numFmtId="0" fontId="4" fillId="0" borderId="99" xfId="0" applyFont="1" applyFill="1" applyBorder="1" applyAlignment="1" applyProtection="1">
      <alignment horizontal="center" vertical="center"/>
      <protection hidden="1"/>
    </xf>
    <xf numFmtId="0" fontId="4" fillId="0" borderId="130" xfId="0" applyFont="1" applyFill="1" applyBorder="1" applyAlignment="1" applyProtection="1">
      <alignment horizontal="center" vertical="center"/>
      <protection hidden="1"/>
    </xf>
    <xf numFmtId="1" fontId="4" fillId="3" borderId="48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47" xfId="0" applyFont="1" applyFill="1" applyBorder="1" applyAlignment="1" applyProtection="1">
      <alignment horizontal="center" vertical="center"/>
      <protection hidden="1"/>
    </xf>
    <xf numFmtId="0" fontId="4" fillId="3" borderId="47" xfId="1" applyFont="1" applyFill="1" applyBorder="1" applyAlignment="1" applyProtection="1">
      <alignment horizontal="center" vertical="center"/>
      <protection hidden="1"/>
    </xf>
    <xf numFmtId="0" fontId="4" fillId="0" borderId="103" xfId="0" applyFont="1" applyFill="1" applyBorder="1" applyAlignment="1" applyProtection="1">
      <alignment horizontal="center" vertical="center"/>
      <protection locked="0"/>
    </xf>
    <xf numFmtId="0" fontId="4" fillId="0" borderId="131" xfId="0" applyFont="1" applyFill="1" applyBorder="1" applyAlignment="1" applyProtection="1">
      <alignment horizontal="left" vertical="center" wrapText="1" indent="1"/>
      <protection locked="0"/>
    </xf>
    <xf numFmtId="0" fontId="4" fillId="0" borderId="103" xfId="0" applyFont="1" applyFill="1" applyBorder="1" applyAlignment="1" applyProtection="1">
      <alignment horizontal="center" vertical="center"/>
      <protection hidden="1"/>
    </xf>
    <xf numFmtId="0" fontId="4" fillId="0" borderId="131" xfId="0" applyFont="1" applyFill="1" applyBorder="1" applyAlignment="1" applyProtection="1">
      <alignment horizontal="center" vertical="center"/>
      <protection hidden="1"/>
    </xf>
    <xf numFmtId="0" fontId="4" fillId="0" borderId="132" xfId="0" applyFont="1" applyFill="1" applyBorder="1" applyAlignment="1" applyProtection="1">
      <alignment horizontal="center" vertical="center"/>
      <protection hidden="1"/>
    </xf>
    <xf numFmtId="0" fontId="4" fillId="0" borderId="107" xfId="0" applyFont="1" applyFill="1" applyBorder="1" applyAlignment="1" applyProtection="1">
      <alignment horizontal="center" vertical="center"/>
      <protection hidden="1"/>
    </xf>
    <xf numFmtId="0" fontId="4" fillId="0" borderId="97" xfId="0" applyFont="1" applyFill="1" applyBorder="1" applyAlignment="1" applyProtection="1">
      <alignment horizontal="center" vertical="center"/>
      <protection locked="0" hidden="1"/>
    </xf>
    <xf numFmtId="0" fontId="4" fillId="0" borderId="49" xfId="0" applyFont="1" applyFill="1" applyBorder="1" applyAlignment="1" applyProtection="1">
      <alignment horizontal="center" vertical="center"/>
      <protection locked="0" hidden="1"/>
    </xf>
    <xf numFmtId="0" fontId="4" fillId="0" borderId="100" xfId="0" applyFont="1" applyFill="1" applyBorder="1" applyAlignment="1" applyProtection="1">
      <alignment horizontal="center" vertical="center"/>
      <protection locked="0" hidden="1"/>
    </xf>
    <xf numFmtId="0" fontId="4" fillId="0" borderId="123" xfId="0" applyFont="1" applyFill="1" applyBorder="1" applyAlignment="1" applyProtection="1">
      <alignment horizontal="center" vertical="center"/>
      <protection locked="0" hidden="1"/>
    </xf>
    <xf numFmtId="0" fontId="4" fillId="0" borderId="97" xfId="0" applyFont="1" applyFill="1" applyBorder="1" applyAlignment="1" applyProtection="1">
      <alignment horizontal="center" vertical="center"/>
      <protection locked="0"/>
    </xf>
    <xf numFmtId="0" fontId="4" fillId="0" borderId="49" xfId="1" applyFont="1" applyFill="1" applyBorder="1" applyAlignment="1" applyProtection="1">
      <alignment horizontal="center" vertical="center"/>
      <protection locked="0"/>
    </xf>
    <xf numFmtId="0" fontId="4" fillId="0" borderId="49" xfId="1" applyFont="1" applyFill="1" applyBorder="1" applyAlignment="1" applyProtection="1">
      <alignment horizontal="center" vertical="center"/>
      <protection hidden="1"/>
    </xf>
    <xf numFmtId="0" fontId="4" fillId="3" borderId="129" xfId="0" applyFont="1" applyFill="1" applyBorder="1" applyAlignment="1" applyProtection="1">
      <alignment horizontal="left" vertical="center" wrapText="1" indent="1"/>
      <protection hidden="1"/>
    </xf>
    <xf numFmtId="0" fontId="4" fillId="3" borderId="128" xfId="0" applyFont="1" applyFill="1" applyBorder="1" applyAlignment="1" applyProtection="1">
      <alignment horizontal="center" vertical="center"/>
      <protection hidden="1"/>
    </xf>
    <xf numFmtId="0" fontId="4" fillId="3" borderId="129" xfId="0" applyFont="1" applyFill="1" applyBorder="1" applyAlignment="1" applyProtection="1">
      <alignment horizontal="center" vertical="center"/>
      <protection hidden="1"/>
    </xf>
    <xf numFmtId="0" fontId="4" fillId="3" borderId="48" xfId="0" applyFon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19" xfId="0" applyFont="1" applyBorder="1" applyAlignment="1" applyProtection="1">
      <alignment horizontal="center" vertical="center"/>
      <protection locked="0"/>
    </xf>
    <xf numFmtId="0" fontId="4" fillId="0" borderId="118" xfId="0" applyFont="1" applyBorder="1" applyAlignment="1" applyProtection="1">
      <alignment horizontal="center" vertical="center"/>
      <protection locked="0"/>
    </xf>
    <xf numFmtId="0" fontId="4" fillId="0" borderId="45" xfId="1" applyFont="1" applyFill="1" applyBorder="1" applyAlignment="1" applyProtection="1">
      <alignment horizontal="center" vertical="center"/>
      <protection hidden="1"/>
    </xf>
    <xf numFmtId="0" fontId="4" fillId="3" borderId="18" xfId="0" applyFont="1" applyFill="1" applyBorder="1" applyAlignment="1" applyProtection="1">
      <alignment horizontal="left" vertical="center" wrapText="1" indent="1" shrinkToFit="1"/>
      <protection locked="0"/>
    </xf>
    <xf numFmtId="0" fontId="4" fillId="3" borderId="32" xfId="0" applyFont="1" applyFill="1" applyBorder="1" applyAlignment="1" applyProtection="1">
      <alignment horizontal="left" vertical="center" wrapText="1" indent="1" shrinkToFit="1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88" xfId="0" applyFont="1" applyBorder="1" applyAlignment="1" applyProtection="1">
      <alignment horizontal="center" vertical="center"/>
      <protection locked="0"/>
    </xf>
    <xf numFmtId="0" fontId="4" fillId="0" borderId="120" xfId="0" applyFont="1" applyBorder="1" applyAlignment="1" applyProtection="1">
      <alignment horizontal="center" vertical="center"/>
      <protection locked="0"/>
    </xf>
    <xf numFmtId="0" fontId="4" fillId="0" borderId="29" xfId="1" applyFont="1" applyFill="1" applyBorder="1" applyAlignment="1" applyProtection="1">
      <alignment horizontal="center" vertical="center"/>
      <protection hidden="1"/>
    </xf>
    <xf numFmtId="0" fontId="4" fillId="0" borderId="56" xfId="1" applyFont="1" applyFill="1" applyBorder="1" applyAlignment="1" applyProtection="1">
      <alignment horizontal="center" vertical="center"/>
      <protection hidden="1"/>
    </xf>
    <xf numFmtId="0" fontId="4" fillId="0" borderId="65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 wrapText="1" indent="1"/>
      <protection hidden="1"/>
    </xf>
    <xf numFmtId="0" fontId="4" fillId="0" borderId="66" xfId="0" applyFont="1" applyFill="1" applyBorder="1" applyAlignment="1" applyProtection="1">
      <alignment horizontal="center" vertical="center"/>
      <protection hidden="1"/>
    </xf>
    <xf numFmtId="0" fontId="4" fillId="0" borderId="26" xfId="1" applyFont="1" applyFill="1" applyBorder="1" applyAlignment="1" applyProtection="1">
      <alignment horizontal="center" vertical="center"/>
      <protection hidden="1"/>
    </xf>
    <xf numFmtId="0" fontId="4" fillId="3" borderId="18" xfId="0" applyFont="1" applyFill="1" applyBorder="1" applyAlignment="1" applyProtection="1">
      <alignment horizontal="left" vertical="center" wrapText="1" indent="1"/>
    </xf>
    <xf numFmtId="0" fontId="1" fillId="0" borderId="32" xfId="0" applyFont="1" applyBorder="1" applyAlignment="1">
      <alignment vertical="center"/>
    </xf>
    <xf numFmtId="0" fontId="1" fillId="0" borderId="0" xfId="0" applyFont="1" applyBorder="1"/>
    <xf numFmtId="0" fontId="1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12" fillId="0" borderId="133" xfId="0" applyFont="1" applyFill="1" applyBorder="1" applyAlignment="1">
      <alignment wrapText="1"/>
    </xf>
    <xf numFmtId="0" fontId="12" fillId="0" borderId="133" xfId="0" applyFont="1" applyFill="1" applyBorder="1" applyAlignment="1"/>
    <xf numFmtId="0" fontId="0" fillId="0" borderId="84" xfId="0" applyFill="1" applyBorder="1"/>
    <xf numFmtId="14" fontId="0" fillId="0" borderId="0" xfId="0" applyNumberFormat="1"/>
    <xf numFmtId="20" fontId="0" fillId="0" borderId="0" xfId="0" applyNumberFormat="1"/>
    <xf numFmtId="14" fontId="0" fillId="0" borderId="84" xfId="0" applyNumberFormat="1" applyFill="1" applyBorder="1"/>
    <xf numFmtId="20" fontId="0" fillId="0" borderId="84" xfId="0" applyNumberFormat="1" applyFill="1" applyBorder="1"/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 hidden="1"/>
    </xf>
    <xf numFmtId="0" fontId="4" fillId="0" borderId="17" xfId="0" applyFont="1" applyFill="1" applyBorder="1" applyAlignment="1" applyProtection="1">
      <alignment horizontal="center" vertical="center"/>
      <protection locked="0" hidden="1"/>
    </xf>
    <xf numFmtId="0" fontId="4" fillId="0" borderId="136" xfId="0" applyFont="1" applyFill="1" applyBorder="1" applyAlignment="1" applyProtection="1">
      <alignment horizontal="center" vertical="center"/>
      <protection locked="0"/>
    </xf>
    <xf numFmtId="0" fontId="4" fillId="0" borderId="135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 hidden="1"/>
    </xf>
    <xf numFmtId="0" fontId="4" fillId="0" borderId="137" xfId="0" applyFont="1" applyFill="1" applyBorder="1" applyAlignment="1" applyProtection="1">
      <alignment horizontal="center" vertical="center"/>
      <protection locked="0"/>
    </xf>
    <xf numFmtId="0" fontId="4" fillId="0" borderId="138" xfId="0" applyFont="1" applyFill="1" applyBorder="1" applyAlignment="1" applyProtection="1">
      <alignment horizontal="center" vertical="center"/>
      <protection locked="0"/>
    </xf>
    <xf numFmtId="0" fontId="4" fillId="0" borderId="139" xfId="0" applyFont="1" applyFill="1" applyBorder="1" applyAlignment="1" applyProtection="1">
      <alignment horizontal="center" vertical="center"/>
      <protection locked="0"/>
    </xf>
    <xf numFmtId="0" fontId="4" fillId="0" borderId="76" xfId="0" applyFont="1" applyFill="1" applyBorder="1" applyAlignment="1" applyProtection="1">
      <alignment horizontal="center" vertical="center"/>
      <protection locked="0"/>
    </xf>
    <xf numFmtId="0" fontId="4" fillId="0" borderId="140" xfId="0" applyFont="1" applyFill="1" applyBorder="1" applyAlignment="1" applyProtection="1">
      <alignment horizontal="center" vertical="center"/>
      <protection locked="0"/>
    </xf>
    <xf numFmtId="0" fontId="13" fillId="3" borderId="21" xfId="0" applyFont="1" applyFill="1" applyBorder="1" applyAlignment="1" applyProtection="1">
      <alignment horizontal="left" vertical="center" wrapText="1" indent="1"/>
      <protection locked="0"/>
    </xf>
    <xf numFmtId="0" fontId="4" fillId="5" borderId="45" xfId="0" applyFont="1" applyFill="1" applyBorder="1" applyAlignment="1" applyProtection="1">
      <alignment horizontal="left" vertical="center" wrapText="1" indent="1"/>
      <protection locked="0"/>
    </xf>
    <xf numFmtId="0" fontId="4" fillId="5" borderId="15" xfId="0" applyFont="1" applyFill="1" applyBorder="1" applyAlignment="1" applyProtection="1">
      <alignment horizontal="center" vertical="center"/>
      <protection hidden="1"/>
    </xf>
    <xf numFmtId="0" fontId="4" fillId="5" borderId="18" xfId="0" applyFont="1" applyFill="1" applyBorder="1" applyAlignment="1" applyProtection="1">
      <alignment horizontal="center" vertical="center"/>
      <protection hidden="1"/>
    </xf>
    <xf numFmtId="0" fontId="4" fillId="5" borderId="44" xfId="0" applyFont="1" applyFill="1" applyBorder="1" applyAlignment="1" applyProtection="1">
      <alignment horizontal="center" vertical="center"/>
      <protection hidden="1"/>
    </xf>
    <xf numFmtId="0" fontId="4" fillId="5" borderId="45" xfId="0" applyFont="1" applyFill="1" applyBorder="1" applyAlignment="1" applyProtection="1">
      <alignment horizontal="center" vertical="center"/>
      <protection hidden="1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5" fillId="5" borderId="119" xfId="0" applyFont="1" applyFill="1" applyBorder="1" applyAlignment="1" applyProtection="1">
      <alignment horizontal="center" vertical="center"/>
      <protection locked="0"/>
    </xf>
    <xf numFmtId="0" fontId="4" fillId="5" borderId="118" xfId="0" applyFont="1" applyFill="1" applyBorder="1" applyAlignment="1" applyProtection="1">
      <alignment horizontal="center" vertical="center"/>
      <protection locked="0"/>
    </xf>
    <xf numFmtId="0" fontId="4" fillId="5" borderId="119" xfId="0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left" vertical="center" wrapText="1" indent="1"/>
      <protection locked="0"/>
    </xf>
    <xf numFmtId="0" fontId="4" fillId="5" borderId="70" xfId="0" applyFont="1" applyFill="1" applyBorder="1" applyAlignment="1" applyProtection="1">
      <alignment horizontal="left" vertical="center" wrapText="1" indent="1"/>
      <protection locked="0"/>
    </xf>
    <xf numFmtId="0" fontId="4" fillId="5" borderId="63" xfId="0" applyFont="1" applyFill="1" applyBorder="1" applyAlignment="1" applyProtection="1">
      <alignment horizontal="center" vertical="center"/>
      <protection locked="0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0" fontId="5" fillId="5" borderId="88" xfId="0" applyFont="1" applyFill="1" applyBorder="1" applyAlignment="1" applyProtection="1">
      <alignment horizontal="center" vertical="center"/>
      <protection locked="0"/>
    </xf>
    <xf numFmtId="0" fontId="5" fillId="5" borderId="120" xfId="0" applyFont="1" applyFill="1" applyBorder="1" applyAlignment="1" applyProtection="1">
      <alignment horizontal="center" vertical="center"/>
      <protection locked="0"/>
    </xf>
    <xf numFmtId="0" fontId="4" fillId="5" borderId="88" xfId="0" applyFont="1" applyFill="1" applyBorder="1" applyAlignment="1" applyProtection="1">
      <alignment horizontal="center" vertical="center"/>
      <protection locked="0"/>
    </xf>
    <xf numFmtId="0" fontId="4" fillId="5" borderId="120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left" vertical="center"/>
      <protection hidden="1"/>
    </xf>
    <xf numFmtId="0" fontId="1" fillId="0" borderId="66" xfId="0" applyFont="1" applyBorder="1" applyAlignment="1">
      <alignment horizontal="center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74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7" fillId="4" borderId="81" xfId="0" applyFont="1" applyFill="1" applyBorder="1" applyAlignment="1" applyProtection="1">
      <alignment horizontal="left" vertical="center" wrapText="1"/>
      <protection hidden="1"/>
    </xf>
    <xf numFmtId="0" fontId="7" fillId="4" borderId="84" xfId="0" applyFont="1" applyFill="1" applyBorder="1" applyAlignment="1" applyProtection="1">
      <alignment horizontal="left" vertical="center" wrapText="1"/>
      <protection hidden="1"/>
    </xf>
    <xf numFmtId="0" fontId="7" fillId="4" borderId="82" xfId="0" applyFont="1" applyFill="1" applyBorder="1" applyAlignment="1" applyProtection="1">
      <alignment horizontal="left" vertical="center" wrapText="1"/>
      <protection hidden="1"/>
    </xf>
    <xf numFmtId="0" fontId="7" fillId="4" borderId="15" xfId="0" applyFont="1" applyFill="1" applyBorder="1" applyAlignment="1" applyProtection="1">
      <alignment horizontal="left" vertical="center" wrapText="1"/>
      <protection hidden="1"/>
    </xf>
    <xf numFmtId="0" fontId="7" fillId="4" borderId="16" xfId="0" applyFont="1" applyFill="1" applyBorder="1" applyAlignment="1" applyProtection="1">
      <alignment horizontal="left" vertical="center" wrapText="1"/>
      <protection hidden="1"/>
    </xf>
    <xf numFmtId="0" fontId="7" fillId="4" borderId="43" xfId="0" applyFont="1" applyFill="1" applyBorder="1" applyAlignment="1" applyProtection="1">
      <alignment horizontal="left" vertical="center" wrapText="1"/>
      <protection hidden="1"/>
    </xf>
    <xf numFmtId="0" fontId="1" fillId="0" borderId="73" xfId="0" applyFont="1" applyFill="1" applyBorder="1" applyAlignment="1" applyProtection="1">
      <alignment horizontal="center" vertical="center"/>
      <protection hidden="1"/>
    </xf>
    <xf numFmtId="0" fontId="1" fillId="0" borderId="75" xfId="0" applyFont="1" applyFill="1" applyBorder="1" applyAlignment="1" applyProtection="1">
      <alignment horizontal="center" vertical="center"/>
      <protection hidden="1"/>
    </xf>
    <xf numFmtId="0" fontId="1" fillId="0" borderId="76" xfId="0" applyFont="1" applyFill="1" applyBorder="1" applyAlignment="1" applyProtection="1">
      <alignment horizontal="center" vertical="center"/>
      <protection hidden="1"/>
    </xf>
    <xf numFmtId="0" fontId="1" fillId="0" borderId="77" xfId="0" applyFont="1" applyFill="1" applyBorder="1" applyAlignment="1" applyProtection="1">
      <alignment horizontal="center" vertical="center"/>
      <protection hidden="1"/>
    </xf>
    <xf numFmtId="1" fontId="1" fillId="0" borderId="72" xfId="0" applyNumberFormat="1" applyFont="1" applyFill="1" applyBorder="1" applyAlignment="1" applyProtection="1">
      <alignment horizontal="center" vertical="center"/>
      <protection hidden="1"/>
    </xf>
    <xf numFmtId="1" fontId="1" fillId="0" borderId="75" xfId="0" applyNumberFormat="1" applyFont="1" applyFill="1" applyBorder="1" applyAlignment="1" applyProtection="1">
      <alignment horizontal="center" vertical="center"/>
      <protection hidden="1"/>
    </xf>
    <xf numFmtId="1" fontId="1" fillId="0" borderId="114" xfId="0" applyNumberFormat="1" applyFont="1" applyFill="1" applyBorder="1" applyAlignment="1" applyProtection="1">
      <alignment horizontal="center" vertical="center"/>
      <protection hidden="1"/>
    </xf>
    <xf numFmtId="0" fontId="9" fillId="0" borderId="3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31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31" xfId="0" applyFont="1" applyBorder="1" applyAlignment="1">
      <alignment horizontal="center" vertical="center" wrapText="1"/>
    </xf>
    <xf numFmtId="0" fontId="9" fillId="0" borderId="9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1" fontId="1" fillId="3" borderId="89" xfId="0" applyNumberFormat="1" applyFont="1" applyFill="1" applyBorder="1" applyAlignment="1" applyProtection="1">
      <alignment horizontal="center" vertical="center"/>
      <protection hidden="1"/>
    </xf>
    <xf numFmtId="1" fontId="1" fillId="3" borderId="90" xfId="0" applyNumberFormat="1" applyFont="1" applyFill="1" applyBorder="1" applyAlignment="1" applyProtection="1">
      <alignment horizontal="center" vertical="center"/>
      <protection hidden="1"/>
    </xf>
    <xf numFmtId="1" fontId="1" fillId="3" borderId="87" xfId="0" applyNumberFormat="1" applyFont="1" applyFill="1" applyBorder="1" applyAlignment="1" applyProtection="1">
      <alignment horizontal="center" vertical="center"/>
      <protection hidden="1"/>
    </xf>
    <xf numFmtId="1" fontId="1" fillId="0" borderId="52" xfId="0" applyNumberFormat="1" applyFont="1" applyFill="1" applyBorder="1" applyAlignment="1" applyProtection="1">
      <alignment horizontal="center" vertical="center"/>
      <protection hidden="1"/>
    </xf>
    <xf numFmtId="1" fontId="1" fillId="0" borderId="59" xfId="0" applyNumberFormat="1" applyFont="1" applyFill="1" applyBorder="1" applyAlignment="1" applyProtection="1">
      <alignment horizontal="center" vertical="center"/>
      <protection hidden="1"/>
    </xf>
    <xf numFmtId="0" fontId="1" fillId="3" borderId="15" xfId="0" applyFont="1" applyFill="1" applyBorder="1" applyAlignment="1" applyProtection="1">
      <alignment horizontal="left" vertical="center" wrapText="1" indent="1"/>
      <protection hidden="1"/>
    </xf>
    <xf numFmtId="0" fontId="1" fillId="3" borderId="16" xfId="0" applyFont="1" applyFill="1" applyBorder="1" applyAlignment="1" applyProtection="1">
      <alignment horizontal="left" vertical="center" wrapText="1" indent="1"/>
      <protection hidden="1"/>
    </xf>
    <xf numFmtId="0" fontId="1" fillId="3" borderId="43" xfId="0" applyFont="1" applyFill="1" applyBorder="1" applyAlignment="1" applyProtection="1">
      <alignment horizontal="left" vertical="center" wrapText="1" indent="1"/>
      <protection hidden="1"/>
    </xf>
    <xf numFmtId="1" fontId="1" fillId="3" borderId="15" xfId="0" applyNumberFormat="1" applyFont="1" applyFill="1" applyBorder="1" applyAlignment="1" applyProtection="1">
      <alignment horizontal="center" vertical="center"/>
      <protection hidden="1"/>
    </xf>
    <xf numFmtId="1" fontId="1" fillId="3" borderId="17" xfId="0" applyNumberFormat="1" applyFont="1" applyFill="1" applyBorder="1" applyAlignment="1" applyProtection="1">
      <alignment horizontal="center" vertical="center"/>
      <protection hidden="1"/>
    </xf>
    <xf numFmtId="1" fontId="1" fillId="3" borderId="18" xfId="0" applyNumberFormat="1" applyFont="1" applyFill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113" xfId="0" applyFont="1" applyFill="1" applyBorder="1" applyAlignment="1" applyProtection="1">
      <alignment horizontal="left" vertical="center" wrapText="1" indent="1"/>
      <protection hidden="1"/>
    </xf>
    <xf numFmtId="0" fontId="1" fillId="0" borderId="75" xfId="0" applyFont="1" applyFill="1" applyBorder="1" applyAlignment="1" applyProtection="1">
      <alignment horizontal="left" vertical="center" wrapText="1" indent="1"/>
      <protection hidden="1"/>
    </xf>
    <xf numFmtId="0" fontId="1" fillId="0" borderId="114" xfId="0" applyFont="1" applyFill="1" applyBorder="1" applyAlignment="1" applyProtection="1">
      <alignment horizontal="left" vertical="center" wrapText="1" indent="1"/>
      <protection hidden="1"/>
    </xf>
    <xf numFmtId="0" fontId="1" fillId="0" borderId="113" xfId="0" applyFont="1" applyFill="1" applyBorder="1" applyAlignment="1" applyProtection="1">
      <alignment horizontal="center" vertical="center" wrapText="1"/>
      <protection hidden="1"/>
    </xf>
    <xf numFmtId="0" fontId="1" fillId="0" borderId="75" xfId="0" applyFont="1" applyFill="1" applyBorder="1" applyAlignment="1" applyProtection="1">
      <alignment horizontal="center" vertical="center" wrapText="1"/>
      <protection hidden="1"/>
    </xf>
    <xf numFmtId="0" fontId="1" fillId="0" borderId="114" xfId="0" applyFont="1" applyFill="1" applyBorder="1" applyAlignment="1" applyProtection="1">
      <alignment horizontal="center" vertical="center" wrapText="1"/>
      <protection hidden="1"/>
    </xf>
    <xf numFmtId="0" fontId="1" fillId="0" borderId="113" xfId="0" applyFont="1" applyFill="1" applyBorder="1" applyAlignment="1" applyProtection="1">
      <alignment horizontal="center" vertical="center"/>
      <protection hidden="1"/>
    </xf>
    <xf numFmtId="1" fontId="1" fillId="3" borderId="19" xfId="0" applyNumberFormat="1" applyFont="1" applyFill="1" applyBorder="1" applyAlignment="1" applyProtection="1">
      <alignment horizontal="center" vertical="center"/>
      <protection hidden="1"/>
    </xf>
    <xf numFmtId="1" fontId="1" fillId="3" borderId="15" xfId="0" applyNumberFormat="1" applyFont="1" applyFill="1" applyBorder="1" applyAlignment="1" applyProtection="1">
      <alignment horizontal="center" vertical="center" wrapText="1"/>
      <protection hidden="1"/>
    </xf>
    <xf numFmtId="1" fontId="1" fillId="3" borderId="16" xfId="0" applyNumberFormat="1" applyFont="1" applyFill="1" applyBorder="1" applyAlignment="1" applyProtection="1">
      <alignment horizontal="center" vertical="center" wrapText="1"/>
      <protection hidden="1"/>
    </xf>
    <xf numFmtId="1" fontId="1" fillId="3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5" fillId="4" borderId="60" xfId="0" applyFont="1" applyFill="1" applyBorder="1" applyAlignment="1" applyProtection="1">
      <alignment horizontal="left" vertical="center" wrapText="1"/>
      <protection hidden="1"/>
    </xf>
    <xf numFmtId="0" fontId="5" fillId="4" borderId="61" xfId="0" applyFont="1" applyFill="1" applyBorder="1" applyAlignment="1" applyProtection="1">
      <alignment horizontal="left" vertical="center" wrapText="1"/>
      <protection hidden="1"/>
    </xf>
    <xf numFmtId="0" fontId="5" fillId="4" borderId="62" xfId="0" applyFont="1" applyFill="1" applyBorder="1" applyAlignment="1" applyProtection="1">
      <alignment horizontal="left" vertical="center" wrapText="1"/>
      <protection hidden="1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3" borderId="31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" fontId="1" fillId="0" borderId="108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09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1" xfId="0" applyFont="1" applyFill="1" applyBorder="1" applyAlignment="1" applyProtection="1">
      <alignment horizontal="center" vertical="center" wrapText="1"/>
      <protection hidden="1"/>
    </xf>
    <xf numFmtId="0" fontId="1" fillId="0" borderId="109" xfId="0" applyFont="1" applyFill="1" applyBorder="1" applyAlignment="1" applyProtection="1">
      <alignment horizontal="center" vertical="center" wrapText="1"/>
      <protection hidden="1"/>
    </xf>
    <xf numFmtId="0" fontId="1" fillId="0" borderId="112" xfId="0" applyFont="1" applyFill="1" applyBorder="1" applyAlignment="1" applyProtection="1">
      <alignment horizontal="center" vertical="center" wrapText="1"/>
      <protection hidden="1"/>
    </xf>
    <xf numFmtId="1" fontId="7" fillId="3" borderId="11" xfId="0" applyNumberFormat="1" applyFont="1" applyFill="1" applyBorder="1" applyAlignment="1" applyProtection="1">
      <alignment horizontal="center" vertical="center"/>
      <protection hidden="1"/>
    </xf>
    <xf numFmtId="1" fontId="7" fillId="3" borderId="12" xfId="0" applyNumberFormat="1" applyFont="1" applyFill="1" applyBorder="1" applyAlignment="1" applyProtection="1">
      <alignment horizontal="center" vertical="center"/>
      <protection hidden="1"/>
    </xf>
    <xf numFmtId="1" fontId="7" fillId="3" borderId="25" xfId="0" applyNumberFormat="1" applyFont="1" applyFill="1" applyBorder="1" applyAlignment="1" applyProtection="1">
      <alignment horizontal="center" vertical="center"/>
      <protection hidden="1"/>
    </xf>
    <xf numFmtId="1" fontId="7" fillId="3" borderId="26" xfId="0" applyNumberFormat="1" applyFont="1" applyFill="1" applyBorder="1" applyAlignment="1" applyProtection="1">
      <alignment horizontal="center" vertical="center"/>
      <protection hidden="1"/>
    </xf>
    <xf numFmtId="1" fontId="7" fillId="3" borderId="40" xfId="0" applyNumberFormat="1" applyFont="1" applyFill="1" applyBorder="1" applyAlignment="1" applyProtection="1">
      <alignment horizontal="center" vertical="center"/>
      <protection hidden="1"/>
    </xf>
    <xf numFmtId="1" fontId="7" fillId="3" borderId="41" xfId="0" applyNumberFormat="1" applyFont="1" applyFill="1" applyBorder="1" applyAlignment="1" applyProtection="1">
      <alignment horizontal="center" vertical="center"/>
      <protection hidden="1"/>
    </xf>
    <xf numFmtId="1" fontId="7" fillId="3" borderId="2" xfId="0" applyNumberFormat="1" applyFont="1" applyFill="1" applyBorder="1" applyAlignment="1" applyProtection="1">
      <alignment horizontal="center" vertical="center" textRotation="90"/>
      <protection hidden="1"/>
    </xf>
    <xf numFmtId="1" fontId="7" fillId="3" borderId="13" xfId="0" applyNumberFormat="1" applyFont="1" applyFill="1" applyBorder="1" applyAlignment="1" applyProtection="1">
      <alignment horizontal="center" vertical="center" textRotation="90"/>
      <protection hidden="1"/>
    </xf>
    <xf numFmtId="1" fontId="7" fillId="3" borderId="33" xfId="0" applyNumberFormat="1" applyFont="1" applyFill="1" applyBorder="1" applyAlignment="1" applyProtection="1">
      <alignment horizontal="center" vertical="center" textRotation="90"/>
      <protection hidden="1"/>
    </xf>
    <xf numFmtId="1" fontId="1" fillId="3" borderId="96" xfId="0" applyNumberFormat="1" applyFont="1" applyFill="1" applyBorder="1" applyAlignment="1" applyProtection="1">
      <alignment horizontal="center" vertical="center"/>
      <protection hidden="1"/>
    </xf>
    <xf numFmtId="1" fontId="1" fillId="3" borderId="99" xfId="0" applyNumberFormat="1" applyFont="1" applyFill="1" applyBorder="1" applyAlignment="1" applyProtection="1">
      <alignment horizontal="center" vertical="center"/>
      <protection hidden="1"/>
    </xf>
    <xf numFmtId="1" fontId="1" fillId="3" borderId="100" xfId="0" applyNumberFormat="1" applyFont="1" applyFill="1" applyBorder="1" applyAlignment="1" applyProtection="1">
      <alignment horizontal="center" vertical="center"/>
      <protection hidden="1"/>
    </xf>
    <xf numFmtId="1" fontId="1" fillId="3" borderId="16" xfId="0" applyNumberFormat="1" applyFont="1" applyFill="1" applyBorder="1" applyAlignment="1" applyProtection="1">
      <alignment horizontal="center" vertical="center"/>
      <protection hidden="1"/>
    </xf>
    <xf numFmtId="1" fontId="1" fillId="3" borderId="20" xfId="0" applyNumberFormat="1" applyFont="1" applyFill="1" applyBorder="1" applyAlignment="1" applyProtection="1">
      <alignment horizontal="center" vertical="center"/>
      <protection hidden="1"/>
    </xf>
    <xf numFmtId="0" fontId="1" fillId="3" borderId="27" xfId="0" applyFont="1" applyFill="1" applyBorder="1" applyAlignment="1" applyProtection="1">
      <alignment horizontal="center" vertical="center" wrapText="1"/>
      <protection hidden="1"/>
    </xf>
    <xf numFmtId="0" fontId="1" fillId="3" borderId="22" xfId="0" applyFont="1" applyFill="1" applyBorder="1" applyAlignment="1" applyProtection="1">
      <alignment horizontal="center" vertical="center" wrapText="1"/>
      <protection hidden="1"/>
    </xf>
    <xf numFmtId="0" fontId="1" fillId="3" borderId="46" xfId="0" applyFont="1" applyFill="1" applyBorder="1" applyAlignment="1" applyProtection="1">
      <alignment horizontal="center" vertical="center" wrapText="1"/>
      <protection hidden="1"/>
    </xf>
    <xf numFmtId="0" fontId="1" fillId="3" borderId="81" xfId="0" applyFont="1" applyFill="1" applyBorder="1" applyAlignment="1" applyProtection="1">
      <alignment horizontal="center" vertical="center" wrapText="1"/>
      <protection hidden="1"/>
    </xf>
    <xf numFmtId="0" fontId="1" fillId="3" borderId="84" xfId="0" applyFont="1" applyFill="1" applyBorder="1" applyAlignment="1" applyProtection="1">
      <alignment horizontal="center" vertical="center" wrapText="1"/>
      <protection hidden="1"/>
    </xf>
    <xf numFmtId="0" fontId="1" fillId="3" borderId="82" xfId="0" applyFont="1" applyFill="1" applyBorder="1" applyAlignment="1" applyProtection="1">
      <alignment horizontal="center" vertical="center" wrapText="1"/>
      <protection hidden="1"/>
    </xf>
    <xf numFmtId="9" fontId="1" fillId="3" borderId="34" xfId="0" applyNumberFormat="1" applyFont="1" applyFill="1" applyBorder="1" applyAlignment="1" applyProtection="1">
      <alignment horizontal="center" vertical="center" wrapText="1"/>
      <protection hidden="1"/>
    </xf>
    <xf numFmtId="9" fontId="1" fillId="3" borderId="103" xfId="0" applyNumberFormat="1" applyFont="1" applyFill="1" applyBorder="1" applyAlignment="1" applyProtection="1">
      <alignment horizontal="center" vertical="center" wrapText="1"/>
      <protection hidden="1"/>
    </xf>
    <xf numFmtId="9" fontId="1" fillId="3" borderId="29" xfId="0" applyNumberFormat="1" applyFont="1" applyFill="1" applyBorder="1" applyAlignment="1" applyProtection="1">
      <alignment horizontal="center" vertical="center" wrapText="1"/>
      <protection hidden="1"/>
    </xf>
    <xf numFmtId="9" fontId="1" fillId="3" borderId="107" xfId="0" applyNumberFormat="1" applyFont="1" applyFill="1" applyBorder="1" applyAlignment="1" applyProtection="1">
      <alignment horizontal="center" vertical="center" wrapText="1"/>
      <protection hidden="1"/>
    </xf>
    <xf numFmtId="1" fontId="1" fillId="3" borderId="105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3" borderId="27" xfId="0" applyFont="1" applyFill="1" applyBorder="1" applyAlignment="1" applyProtection="1">
      <alignment horizontal="left" vertical="center" wrapText="1"/>
      <protection hidden="1"/>
    </xf>
    <xf numFmtId="0" fontId="1" fillId="3" borderId="22" xfId="0" applyFont="1" applyFill="1" applyBorder="1" applyAlignment="1" applyProtection="1">
      <alignment horizontal="left" vertical="center" wrapText="1"/>
      <protection hidden="1"/>
    </xf>
    <xf numFmtId="0" fontId="1" fillId="3" borderId="46" xfId="0" applyFont="1" applyFill="1" applyBorder="1" applyAlignment="1" applyProtection="1">
      <alignment horizontal="left" vertical="center" wrapText="1"/>
      <protection hidden="1"/>
    </xf>
    <xf numFmtId="0" fontId="1" fillId="3" borderId="81" xfId="0" applyFont="1" applyFill="1" applyBorder="1" applyAlignment="1" applyProtection="1">
      <alignment horizontal="left" vertical="center" wrapText="1"/>
      <protection hidden="1"/>
    </xf>
    <xf numFmtId="0" fontId="1" fillId="3" borderId="84" xfId="0" applyFont="1" applyFill="1" applyBorder="1" applyAlignment="1" applyProtection="1">
      <alignment horizontal="left" vertical="center" wrapText="1"/>
      <protection hidden="1"/>
    </xf>
    <xf numFmtId="0" fontId="1" fillId="3" borderId="82" xfId="0" applyFont="1" applyFill="1" applyBorder="1" applyAlignment="1" applyProtection="1">
      <alignment horizontal="left" vertical="center" wrapText="1"/>
      <protection hidden="1"/>
    </xf>
    <xf numFmtId="9" fontId="1" fillId="3" borderId="31" xfId="0" applyNumberFormat="1" applyFont="1" applyFill="1" applyBorder="1" applyAlignment="1" applyProtection="1">
      <alignment horizontal="center" vertical="center" wrapText="1"/>
      <protection hidden="1"/>
    </xf>
    <xf numFmtId="9" fontId="1" fillId="3" borderId="49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left" vertical="center" wrapText="1" indent="1"/>
      <protection hidden="1"/>
    </xf>
    <xf numFmtId="0" fontId="1" fillId="3" borderId="6" xfId="0" applyFont="1" applyFill="1" applyBorder="1" applyAlignment="1" applyProtection="1">
      <alignment horizontal="left" vertical="center" wrapText="1" indent="1"/>
      <protection hidden="1"/>
    </xf>
    <xf numFmtId="0" fontId="1" fillId="3" borderId="42" xfId="0" applyFont="1" applyFill="1" applyBorder="1" applyAlignment="1" applyProtection="1">
      <alignment horizontal="left" vertical="center" wrapText="1" indent="1"/>
      <protection hidden="1"/>
    </xf>
    <xf numFmtId="1" fontId="1" fillId="3" borderId="92" xfId="0" applyNumberFormat="1" applyFont="1" applyFill="1" applyBorder="1" applyAlignment="1" applyProtection="1">
      <alignment horizontal="center" vertical="center"/>
      <protection hidden="1"/>
    </xf>
    <xf numFmtId="1" fontId="1" fillId="3" borderId="48" xfId="0" applyNumberFormat="1" applyFont="1" applyFill="1" applyBorder="1" applyAlignment="1" applyProtection="1">
      <alignment horizontal="center" vertical="center"/>
      <protection hidden="1"/>
    </xf>
    <xf numFmtId="1" fontId="1" fillId="3" borderId="51" xfId="0" applyNumberFormat="1" applyFont="1" applyFill="1" applyBorder="1" applyAlignment="1" applyProtection="1">
      <alignment horizontal="center" vertical="center"/>
      <protection hidden="1"/>
    </xf>
    <xf numFmtId="1" fontId="1" fillId="3" borderId="93" xfId="0" applyNumberFormat="1" applyFont="1" applyFill="1" applyBorder="1" applyAlignment="1" applyProtection="1">
      <alignment horizontal="center" vertical="center"/>
      <protection hidden="1"/>
    </xf>
    <xf numFmtId="1" fontId="1" fillId="3" borderId="98" xfId="0" applyNumberFormat="1" applyFont="1" applyFill="1" applyBorder="1" applyAlignment="1" applyProtection="1">
      <alignment horizontal="center" vertical="center"/>
      <protection hidden="1"/>
    </xf>
    <xf numFmtId="1" fontId="1" fillId="3" borderId="104" xfId="0" applyNumberFormat="1" applyFont="1" applyFill="1" applyBorder="1" applyAlignment="1" applyProtection="1">
      <alignment horizontal="center" vertical="center"/>
      <protection hidden="1"/>
    </xf>
    <xf numFmtId="1" fontId="1" fillId="3" borderId="5" xfId="0" applyNumberFormat="1" applyFont="1" applyFill="1" applyBorder="1" applyAlignment="1" applyProtection="1">
      <alignment horizontal="center" vertical="center" wrapText="1"/>
      <protection hidden="1"/>
    </xf>
    <xf numFmtId="1" fontId="1" fillId="3" borderId="91" xfId="0" applyNumberFormat="1" applyFont="1" applyFill="1" applyBorder="1" applyAlignment="1" applyProtection="1">
      <alignment horizontal="center" vertical="center" wrapText="1"/>
      <protection hidden="1"/>
    </xf>
    <xf numFmtId="1" fontId="1" fillId="3" borderId="94" xfId="0" applyNumberFormat="1" applyFont="1" applyFill="1" applyBorder="1" applyAlignment="1" applyProtection="1">
      <alignment horizontal="center" vertical="center"/>
      <protection hidden="1"/>
    </xf>
    <xf numFmtId="1" fontId="1" fillId="3" borderId="47" xfId="0" applyNumberFormat="1" applyFont="1" applyFill="1" applyBorder="1" applyAlignment="1" applyProtection="1">
      <alignment horizontal="center" vertical="center"/>
      <protection hidden="1"/>
    </xf>
    <xf numFmtId="1" fontId="1" fillId="3" borderId="49" xfId="0" applyNumberFormat="1" applyFont="1" applyFill="1" applyBorder="1" applyAlignment="1" applyProtection="1">
      <alignment horizontal="center" vertical="center"/>
      <protection hidden="1"/>
    </xf>
    <xf numFmtId="1" fontId="1" fillId="3" borderId="95" xfId="0" applyNumberFormat="1" applyFont="1" applyFill="1" applyBorder="1" applyAlignment="1" applyProtection="1">
      <alignment horizontal="center" vertical="center" wrapText="1"/>
      <protection hidden="1"/>
    </xf>
    <xf numFmtId="1" fontId="1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11" xfId="0" applyFont="1" applyFill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83" xfId="0" applyFont="1" applyFill="1" applyBorder="1" applyAlignment="1" applyProtection="1">
      <alignment horizontal="center" vertical="center" wrapText="1"/>
      <protection hidden="1"/>
    </xf>
    <xf numFmtId="0" fontId="7" fillId="3" borderId="84" xfId="0" applyFont="1" applyFill="1" applyBorder="1" applyAlignment="1" applyProtection="1">
      <alignment horizontal="center" vertical="center" wrapText="1"/>
      <protection hidden="1"/>
    </xf>
    <xf numFmtId="0" fontId="7" fillId="3" borderId="82" xfId="0" applyFont="1" applyFill="1" applyBorder="1" applyAlignment="1" applyProtection="1">
      <alignment horizontal="center" vertical="center" wrapText="1"/>
      <protection hidden="1"/>
    </xf>
    <xf numFmtId="0" fontId="7" fillId="3" borderId="89" xfId="0" applyFont="1" applyFill="1" applyBorder="1" applyAlignment="1" applyProtection="1">
      <alignment horizontal="center" vertical="center" wrapText="1"/>
      <protection hidden="1"/>
    </xf>
    <xf numFmtId="0" fontId="7" fillId="3" borderId="90" xfId="0" applyFont="1" applyFill="1" applyBorder="1" applyAlignment="1" applyProtection="1">
      <alignment horizontal="center" vertical="center" wrapText="1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0" fontId="7" fillId="3" borderId="18" xfId="0" applyFont="1" applyFill="1" applyBorder="1" applyAlignment="1" applyProtection="1">
      <alignment horizontal="center" vertical="center"/>
      <protection hidden="1"/>
    </xf>
    <xf numFmtId="0" fontId="7" fillId="3" borderId="20" xfId="0" applyFont="1" applyFill="1" applyBorder="1" applyAlignment="1" applyProtection="1">
      <alignment horizontal="center" vertical="center"/>
      <protection hidden="1"/>
    </xf>
    <xf numFmtId="0" fontId="7" fillId="3" borderId="19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1" fillId="3" borderId="12" xfId="0" applyFont="1" applyFill="1" applyBorder="1" applyAlignment="1" applyProtection="1">
      <alignment horizontal="center" vertical="center" wrapText="1"/>
      <protection hidden="1"/>
    </xf>
    <xf numFmtId="0" fontId="1" fillId="3" borderId="14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0" fontId="1" fillId="3" borderId="26" xfId="0" applyFont="1" applyFill="1" applyBorder="1" applyAlignment="1" applyProtection="1">
      <alignment horizontal="center" vertical="center" wrapText="1"/>
      <protection hidden="1"/>
    </xf>
    <xf numFmtId="0" fontId="1" fillId="3" borderId="85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41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5" fillId="2" borderId="84" xfId="0" applyFont="1" applyFill="1" applyBorder="1" applyAlignment="1" applyProtection="1">
      <alignment horizontal="center" vertical="center" wrapText="1"/>
      <protection hidden="1"/>
    </xf>
    <xf numFmtId="0" fontId="5" fillId="2" borderId="82" xfId="0" applyFont="1" applyFill="1" applyBorder="1" applyAlignment="1" applyProtection="1">
      <alignment horizontal="center" vertical="center" wrapText="1"/>
      <protection hidden="1"/>
    </xf>
    <xf numFmtId="0" fontId="5" fillId="2" borderId="60" xfId="0" applyFont="1" applyFill="1" applyBorder="1" applyAlignment="1" applyProtection="1">
      <alignment horizontal="left" vertical="center" wrapText="1" indent="1"/>
      <protection hidden="1"/>
    </xf>
    <xf numFmtId="0" fontId="5" fillId="2" borderId="61" xfId="0" applyFont="1" applyFill="1" applyBorder="1" applyAlignment="1" applyProtection="1">
      <alignment horizontal="left" vertical="center" wrapText="1" indent="1"/>
      <protection hidden="1"/>
    </xf>
    <xf numFmtId="0" fontId="5" fillId="2" borderId="84" xfId="0" applyFont="1" applyFill="1" applyBorder="1" applyAlignment="1" applyProtection="1">
      <alignment horizontal="left" vertical="center" wrapText="1" indent="1"/>
      <protection hidden="1"/>
    </xf>
    <xf numFmtId="0" fontId="5" fillId="2" borderId="82" xfId="0" applyFont="1" applyFill="1" applyBorder="1" applyAlignment="1" applyProtection="1">
      <alignment horizontal="left" vertical="center" wrapText="1" indent="1"/>
      <protection hidden="1"/>
    </xf>
    <xf numFmtId="0" fontId="7" fillId="2" borderId="78" xfId="0" applyFont="1" applyFill="1" applyBorder="1" applyAlignment="1" applyProtection="1">
      <alignment horizontal="center" vertical="center"/>
      <protection hidden="1"/>
    </xf>
    <xf numFmtId="0" fontId="7" fillId="2" borderId="79" xfId="0" applyFont="1" applyFill="1" applyBorder="1" applyAlignment="1" applyProtection="1">
      <alignment horizontal="center" vertical="center"/>
      <protection hidden="1"/>
    </xf>
    <xf numFmtId="0" fontId="7" fillId="2" borderId="80" xfId="0" applyFont="1" applyFill="1" applyBorder="1" applyAlignment="1" applyProtection="1">
      <alignment horizontal="center" vertical="center"/>
      <protection hidden="1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63" xfId="0" applyFont="1" applyFill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Alignment="1" applyProtection="1">
      <alignment horizontal="center" vertical="center" wrapText="1"/>
      <protection locked="0"/>
    </xf>
    <xf numFmtId="0" fontId="4" fillId="3" borderId="48" xfId="0" applyFont="1" applyFill="1" applyBorder="1" applyAlignment="1" applyProtection="1">
      <alignment horizontal="center" vertical="center" wrapText="1"/>
      <protection locked="0"/>
    </xf>
    <xf numFmtId="0" fontId="4" fillId="3" borderId="74" xfId="0" applyFont="1" applyFill="1" applyBorder="1" applyAlignment="1" applyProtection="1">
      <alignment horizontal="center" vertical="center" wrapText="1"/>
      <protection locked="0"/>
    </xf>
    <xf numFmtId="0" fontId="4" fillId="3" borderId="51" xfId="0" applyFont="1" applyFill="1" applyBorder="1" applyAlignment="1" applyProtection="1">
      <alignment horizontal="center" vertical="center" wrapText="1"/>
      <protection locked="0"/>
    </xf>
    <xf numFmtId="0" fontId="0" fillId="0" borderId="47" xfId="0" applyBorder="1"/>
    <xf numFmtId="0" fontId="4" fillId="3" borderId="47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2" borderId="58" xfId="0" applyFont="1" applyFill="1" applyBorder="1" applyAlignment="1" applyProtection="1">
      <alignment horizontal="left" vertical="center" wrapText="1" indent="1"/>
      <protection hidden="1"/>
    </xf>
    <xf numFmtId="0" fontId="5" fillId="2" borderId="53" xfId="0" applyFont="1" applyFill="1" applyBorder="1" applyAlignment="1" applyProtection="1">
      <alignment horizontal="left" vertical="center" wrapText="1" indent="1"/>
      <protection hidden="1"/>
    </xf>
    <xf numFmtId="0" fontId="5" fillId="2" borderId="54" xfId="0" applyFont="1" applyFill="1" applyBorder="1" applyAlignment="1" applyProtection="1">
      <alignment horizontal="left" vertical="center" wrapText="1" indent="1"/>
      <protection hidden="1"/>
    </xf>
    <xf numFmtId="0" fontId="4" fillId="0" borderId="13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 hidden="1"/>
    </xf>
    <xf numFmtId="0" fontId="5" fillId="2" borderId="6" xfId="0" applyFont="1" applyFill="1" applyBorder="1" applyAlignment="1" applyProtection="1">
      <alignment horizontal="center" vertical="center" wrapText="1"/>
      <protection locked="0" hidden="1"/>
    </xf>
    <xf numFmtId="0" fontId="5" fillId="2" borderId="42" xfId="0" applyFont="1" applyFill="1" applyBorder="1" applyAlignment="1" applyProtection="1">
      <alignment horizontal="center" vertical="center" wrapText="1"/>
      <protection locked="0" hidden="1"/>
    </xf>
    <xf numFmtId="0" fontId="5" fillId="2" borderId="15" xfId="0" applyFont="1" applyFill="1" applyBorder="1" applyAlignment="1" applyProtection="1">
      <alignment horizontal="left" vertical="center" wrapText="1" indent="1"/>
      <protection locked="0" hidden="1"/>
    </xf>
    <xf numFmtId="0" fontId="5" fillId="2" borderId="16" xfId="0" applyFont="1" applyFill="1" applyBorder="1" applyAlignment="1" applyProtection="1">
      <alignment horizontal="left" vertical="center" wrapText="1" indent="1"/>
      <protection locked="0" hidden="1"/>
    </xf>
    <xf numFmtId="0" fontId="5" fillId="2" borderId="43" xfId="0" applyFont="1" applyFill="1" applyBorder="1" applyAlignment="1" applyProtection="1">
      <alignment horizontal="left" vertical="center" wrapText="1" indent="1"/>
      <protection locked="0" hidden="1"/>
    </xf>
    <xf numFmtId="0" fontId="4" fillId="0" borderId="44" xfId="0" applyFont="1" applyFill="1" applyBorder="1" applyAlignment="1" applyProtection="1">
      <alignment horizontal="center" vertical="center" shrinkToFit="1"/>
      <protection locked="0" hidden="1"/>
    </xf>
    <xf numFmtId="0" fontId="4" fillId="0" borderId="117" xfId="0" applyFont="1" applyFill="1" applyBorder="1" applyAlignment="1" applyProtection="1">
      <alignment horizontal="center" vertical="center" shrinkToFit="1"/>
      <protection locked="0" hidden="1"/>
    </xf>
    <xf numFmtId="0" fontId="4" fillId="0" borderId="31" xfId="0" applyFont="1" applyFill="1" applyBorder="1" applyAlignment="1" applyProtection="1">
      <alignment horizontal="center" vertical="center" shrinkToFit="1"/>
      <protection locked="0" hidden="1"/>
    </xf>
    <xf numFmtId="0" fontId="4" fillId="0" borderId="37" xfId="0" applyFont="1" applyFill="1" applyBorder="1" applyAlignment="1" applyProtection="1">
      <alignment horizontal="center" vertical="center" shrinkToFit="1"/>
      <protection locked="0" hidden="1"/>
    </xf>
    <xf numFmtId="0" fontId="4" fillId="0" borderId="22" xfId="0" applyFont="1" applyFill="1" applyBorder="1" applyAlignment="1" applyProtection="1">
      <alignment horizontal="center" vertical="center" shrinkToFit="1"/>
      <protection locked="0" hidden="1"/>
    </xf>
    <xf numFmtId="0" fontId="4" fillId="0" borderId="0" xfId="0" applyFont="1" applyFill="1" applyBorder="1" applyAlignment="1" applyProtection="1">
      <alignment horizontal="center" vertical="center" shrinkToFit="1"/>
      <protection locked="0" hidden="1"/>
    </xf>
    <xf numFmtId="0" fontId="4" fillId="0" borderId="32" xfId="0" applyFont="1" applyFill="1" applyBorder="1" applyAlignment="1" applyProtection="1">
      <alignment horizontal="center" vertical="center" shrinkToFit="1"/>
      <protection locked="0" hidden="1"/>
    </xf>
    <xf numFmtId="0" fontId="4" fillId="0" borderId="21" xfId="0" applyFont="1" applyFill="1" applyBorder="1" applyAlignment="1" applyProtection="1">
      <alignment horizontal="center" vertical="center" shrinkToFit="1"/>
      <protection locked="0" hidden="1"/>
    </xf>
    <xf numFmtId="0" fontId="4" fillId="0" borderId="38" xfId="0" applyFont="1" applyFill="1" applyBorder="1" applyAlignment="1" applyProtection="1">
      <alignment horizontal="center" vertical="center" shrinkToFit="1"/>
      <protection locked="0" hidden="1"/>
    </xf>
    <xf numFmtId="0" fontId="5" fillId="0" borderId="27" xfId="0" applyFont="1" applyFill="1" applyBorder="1" applyAlignment="1" applyProtection="1">
      <alignment horizontal="center" vertical="center"/>
      <protection locked="0" hidden="1"/>
    </xf>
    <xf numFmtId="0" fontId="4" fillId="0" borderId="22" xfId="0" applyFont="1" applyFill="1" applyBorder="1" applyAlignment="1" applyProtection="1">
      <alignment horizontal="center" vertical="center"/>
      <protection locked="0" hidden="1"/>
    </xf>
    <xf numFmtId="0" fontId="9" fillId="0" borderId="28" xfId="0" applyFont="1" applyFill="1" applyBorder="1" applyAlignment="1" applyProtection="1">
      <alignment horizontal="center" vertical="center"/>
      <protection locked="0" hidden="1"/>
    </xf>
    <xf numFmtId="0" fontId="2" fillId="0" borderId="35" xfId="0" applyFont="1" applyFill="1" applyBorder="1" applyAlignment="1" applyProtection="1">
      <alignment horizontal="center" vertical="center"/>
      <protection locked="0" hidden="1"/>
    </xf>
    <xf numFmtId="0" fontId="9" fillId="0" borderId="29" xfId="0" applyFont="1" applyFill="1" applyBorder="1" applyAlignment="1" applyProtection="1">
      <alignment horizontal="center" vertical="center"/>
      <protection locked="0" hidden="1"/>
    </xf>
    <xf numFmtId="0" fontId="9" fillId="0" borderId="36" xfId="0" applyFont="1" applyFill="1" applyBorder="1" applyAlignment="1" applyProtection="1">
      <alignment horizontal="center" vertical="center"/>
      <protection locked="0" hidden="1"/>
    </xf>
    <xf numFmtId="0" fontId="4" fillId="0" borderId="30" xfId="0" applyFont="1" applyFill="1" applyBorder="1" applyAlignment="1" applyProtection="1">
      <alignment horizontal="center" vertical="center" shrinkToFit="1"/>
      <protection locked="0" hidden="1"/>
    </xf>
    <xf numFmtId="0" fontId="4" fillId="0" borderId="34" xfId="0" applyFont="1" applyFill="1" applyBorder="1" applyAlignment="1" applyProtection="1">
      <alignment horizontal="center" vertical="center" shrinkToFit="1"/>
      <protection locked="0" hidden="1"/>
    </xf>
    <xf numFmtId="0" fontId="5" fillId="0" borderId="0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locked="0" hidden="1"/>
    </xf>
    <xf numFmtId="0" fontId="5" fillId="0" borderId="13" xfId="0" applyFont="1" applyFill="1" applyBorder="1" applyAlignment="1" applyProtection="1">
      <alignment horizontal="center" vertical="center" wrapText="1"/>
      <protection locked="0" hidden="1"/>
    </xf>
    <xf numFmtId="0" fontId="4" fillId="0" borderId="13" xfId="0" applyFont="1" applyFill="1" applyBorder="1" applyAlignment="1" applyProtection="1">
      <alignment horizontal="center" vertical="center" wrapText="1"/>
      <protection locked="0" hidden="1"/>
    </xf>
    <xf numFmtId="0" fontId="4" fillId="0" borderId="33" xfId="0" applyFont="1" applyFill="1" applyBorder="1" applyAlignment="1" applyProtection="1">
      <alignment horizontal="center" vertical="center" wrapText="1"/>
      <protection locked="0" hidden="1"/>
    </xf>
    <xf numFmtId="0" fontId="5" fillId="0" borderId="3" xfId="0" applyFont="1" applyFill="1" applyBorder="1" applyAlignment="1" applyProtection="1">
      <alignment horizontal="center" vertical="center" wrapText="1"/>
      <protection locked="0" hidden="1"/>
    </xf>
    <xf numFmtId="0" fontId="4" fillId="0" borderId="4" xfId="0" applyFont="1" applyFill="1" applyBorder="1" applyAlignment="1" applyProtection="1">
      <alignment horizontal="center" vertical="center" wrapText="1"/>
      <protection locked="0" hidden="1"/>
    </xf>
    <xf numFmtId="0" fontId="4" fillId="0" borderId="14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Border="1" applyAlignment="1" applyProtection="1">
      <alignment horizontal="center" vertical="center" wrapText="1"/>
      <protection locked="0" hidden="1"/>
    </xf>
    <xf numFmtId="0" fontId="5" fillId="0" borderId="5" xfId="0" applyFont="1" applyFill="1" applyBorder="1" applyAlignment="1" applyProtection="1">
      <alignment horizontal="center" vertical="center"/>
      <protection locked="0" hidden="1"/>
    </xf>
    <xf numFmtId="0" fontId="5" fillId="0" borderId="6" xfId="0" applyFont="1" applyFill="1" applyBorder="1" applyAlignment="1" applyProtection="1">
      <alignment horizontal="center" vertical="center"/>
      <protection locked="0" hidden="1"/>
    </xf>
    <xf numFmtId="0" fontId="4" fillId="0" borderId="6" xfId="0" applyFont="1" applyFill="1" applyBorder="1" applyAlignment="1" applyProtection="1">
      <alignment horizontal="center" vertical="center"/>
      <protection locked="0" hidden="1"/>
    </xf>
    <xf numFmtId="0" fontId="5" fillId="0" borderId="7" xfId="0" applyFont="1" applyFill="1" applyBorder="1" applyAlignment="1" applyProtection="1">
      <alignment horizontal="center" vertical="center"/>
      <protection locked="0" hidden="1"/>
    </xf>
    <xf numFmtId="0" fontId="4" fillId="0" borderId="8" xfId="0" applyFont="1" applyFill="1" applyBorder="1" applyAlignment="1" applyProtection="1">
      <alignment horizontal="center" vertical="center"/>
      <protection locked="0" hidden="1"/>
    </xf>
    <xf numFmtId="0" fontId="5" fillId="0" borderId="4" xfId="0" applyFont="1" applyFill="1" applyBorder="1" applyAlignment="1" applyProtection="1">
      <alignment horizontal="center" vertical="center"/>
      <protection locked="0" hidden="1"/>
    </xf>
    <xf numFmtId="0" fontId="4" fillId="0" borderId="9" xfId="0" applyFont="1" applyFill="1" applyBorder="1" applyAlignment="1" applyProtection="1">
      <alignment horizontal="center" vertical="center"/>
      <protection locked="0" hidden="1"/>
    </xf>
    <xf numFmtId="0" fontId="1" fillId="0" borderId="10" xfId="0" applyFont="1" applyFill="1" applyBorder="1" applyAlignment="1" applyProtection="1">
      <alignment horizontal="center" vertical="center" wrapText="1" shrinkToFit="1"/>
      <protection locked="0" hidden="1"/>
    </xf>
    <xf numFmtId="0" fontId="1" fillId="0" borderId="24" xfId="0" applyFont="1" applyFill="1" applyBorder="1" applyAlignment="1" applyProtection="1">
      <alignment horizontal="center" vertical="center" wrapText="1" shrinkToFit="1"/>
      <protection locked="0" hidden="1"/>
    </xf>
    <xf numFmtId="0" fontId="1" fillId="0" borderId="39" xfId="0" applyFont="1" applyFill="1" applyBorder="1" applyAlignment="1" applyProtection="1">
      <alignment horizontal="center" vertical="center" wrapText="1" shrinkToFit="1"/>
      <protection locked="0" hidden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2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40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4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5" xfId="0" applyFont="1" applyFill="1" applyBorder="1" applyAlignment="1" applyProtection="1">
      <alignment horizontal="center" vertical="center"/>
      <protection locked="0" hidden="1"/>
    </xf>
    <xf numFmtId="0" fontId="5" fillId="0" borderId="16" xfId="0" applyFont="1" applyFill="1" applyBorder="1" applyAlignment="1" applyProtection="1">
      <alignment horizontal="center" vertical="center"/>
      <protection locked="0" hidden="1"/>
    </xf>
    <xf numFmtId="0" fontId="4" fillId="0" borderId="17" xfId="0" applyFont="1" applyFill="1" applyBorder="1" applyAlignment="1" applyProtection="1">
      <alignment horizontal="center" vertical="center"/>
      <protection locked="0" hidden="1"/>
    </xf>
    <xf numFmtId="0" fontId="5" fillId="0" borderId="18" xfId="0" applyFont="1" applyFill="1" applyBorder="1" applyAlignment="1" applyProtection="1">
      <alignment horizontal="center" vertical="center"/>
      <protection locked="0" hidden="1"/>
    </xf>
    <xf numFmtId="0" fontId="4" fillId="0" borderId="16" xfId="0" applyFont="1" applyFill="1" applyBorder="1" applyAlignment="1" applyProtection="1">
      <alignment horizontal="center" vertical="center"/>
      <protection locked="0" hidden="1"/>
    </xf>
    <xf numFmtId="0" fontId="5" fillId="0" borderId="19" xfId="0" applyFont="1" applyFill="1" applyBorder="1" applyAlignment="1" applyProtection="1">
      <alignment horizontal="center" vertical="center"/>
      <protection locked="0" hidden="1"/>
    </xf>
    <xf numFmtId="0" fontId="4" fillId="0" borderId="20" xfId="0" applyFont="1" applyFill="1" applyBorder="1" applyAlignment="1" applyProtection="1">
      <alignment horizontal="center" vertical="center"/>
      <protection locked="0" hidden="1"/>
    </xf>
    <xf numFmtId="0" fontId="5" fillId="0" borderId="21" xfId="0" applyFont="1" applyFill="1" applyBorder="1" applyAlignment="1" applyProtection="1">
      <alignment horizontal="center" vertical="center"/>
      <protection locked="0" hidden="1"/>
    </xf>
    <xf numFmtId="0" fontId="5" fillId="0" borderId="22" xfId="0" applyFont="1" applyFill="1" applyBorder="1" applyAlignment="1" applyProtection="1">
      <alignment horizontal="center" vertical="center"/>
      <protection locked="0" hidden="1"/>
    </xf>
    <xf numFmtId="0" fontId="4" fillId="0" borderId="23" xfId="0" applyFont="1" applyFill="1" applyBorder="1" applyAlignment="1" applyProtection="1">
      <alignment horizontal="center" vertical="center"/>
      <protection locked="0" hidden="1"/>
    </xf>
    <xf numFmtId="0" fontId="9" fillId="0" borderId="2" xfId="0" applyFont="1" applyFill="1" applyBorder="1" applyAlignment="1" applyProtection="1">
      <alignment horizontal="center" vertical="center" wrapText="1"/>
      <protection locked="0" hidden="1"/>
    </xf>
    <xf numFmtId="0" fontId="9" fillId="0" borderId="13" xfId="0" applyFont="1" applyFill="1" applyBorder="1" applyAlignment="1" applyProtection="1">
      <alignment horizontal="center" vertical="center" wrapText="1"/>
      <protection locked="0" hidden="1"/>
    </xf>
    <xf numFmtId="0" fontId="9" fillId="0" borderId="33" xfId="0" applyFont="1" applyFill="1" applyBorder="1" applyAlignment="1" applyProtection="1">
      <alignment horizontal="center" vertical="center" wrapText="1"/>
      <protection locked="0" hidden="1"/>
    </xf>
  </cellXfs>
  <cellStyles count="2">
    <cellStyle name="Normalny" xfId="0" builtinId="0"/>
    <cellStyle name="Normalny_1 dzienne fizjoterapia mgr 200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9"/>
  <sheetViews>
    <sheetView tabSelected="1" view="pageBreakPreview" topLeftCell="D57" zoomScaleNormal="100" zoomScaleSheetLayoutView="100" workbookViewId="0">
      <selection activeCell="V78" sqref="V78"/>
    </sheetView>
  </sheetViews>
  <sheetFormatPr defaultColWidth="9.140625" defaultRowHeight="18.75" x14ac:dyDescent="0.3"/>
  <cols>
    <col min="1" max="1" width="7.85546875" style="1" customWidth="1"/>
    <col min="2" max="2" width="42.28515625" style="1" customWidth="1"/>
    <col min="3" max="3" width="12.7109375" style="1" customWidth="1"/>
    <col min="4" max="4" width="78.7109375" style="1" customWidth="1"/>
    <col min="5" max="5" width="12" style="1" customWidth="1"/>
    <col min="6" max="6" width="11.5703125" style="1" customWidth="1"/>
    <col min="7" max="7" width="12.85546875" style="1" customWidth="1"/>
    <col min="8" max="8" width="15.140625" style="1" customWidth="1"/>
    <col min="9" max="26" width="7.85546875" style="1" customWidth="1"/>
    <col min="27" max="27" width="16.5703125" style="1" customWidth="1"/>
    <col min="28" max="28" width="5" style="1" customWidth="1"/>
    <col min="29" max="29" width="10.5703125" style="1" customWidth="1"/>
    <col min="30" max="16384" width="9.140625" style="1"/>
  </cols>
  <sheetData>
    <row r="1" spans="1:31" ht="22.5" customHeight="1" x14ac:dyDescent="0.35">
      <c r="A1" s="266" t="s">
        <v>230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</row>
    <row r="2" spans="1:31" s="78" customFormat="1" ht="22.5" x14ac:dyDescent="0.3">
      <c r="A2" s="435" t="s">
        <v>0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</row>
    <row r="3" spans="1:31" s="78" customFormat="1" ht="22.5" x14ac:dyDescent="0.3">
      <c r="A3" s="435" t="s">
        <v>1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E3" s="78">
        <v>702</v>
      </c>
    </row>
    <row r="4" spans="1:31" s="78" customFormat="1" ht="23.25" thickBot="1" x14ac:dyDescent="0.35">
      <c r="A4" s="436" t="s">
        <v>203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</row>
    <row r="5" spans="1:31" s="78" customFormat="1" ht="24" thickTop="1" x14ac:dyDescent="0.3">
      <c r="A5" s="437" t="s">
        <v>2</v>
      </c>
      <c r="B5" s="437" t="s">
        <v>185</v>
      </c>
      <c r="C5" s="471" t="s">
        <v>128</v>
      </c>
      <c r="D5" s="437" t="s">
        <v>3</v>
      </c>
      <c r="E5" s="441" t="s">
        <v>4</v>
      </c>
      <c r="F5" s="442"/>
      <c r="G5" s="442"/>
      <c r="H5" s="442"/>
      <c r="I5" s="445" t="s">
        <v>5</v>
      </c>
      <c r="J5" s="446"/>
      <c r="K5" s="446"/>
      <c r="L5" s="446"/>
      <c r="M5" s="446"/>
      <c r="N5" s="447"/>
      <c r="O5" s="448" t="s">
        <v>6</v>
      </c>
      <c r="P5" s="446"/>
      <c r="Q5" s="446"/>
      <c r="R5" s="446"/>
      <c r="S5" s="446"/>
      <c r="T5" s="449"/>
      <c r="U5" s="450" t="s">
        <v>7</v>
      </c>
      <c r="V5" s="450"/>
      <c r="W5" s="450"/>
      <c r="X5" s="450"/>
      <c r="Y5" s="450"/>
      <c r="Z5" s="451"/>
      <c r="AA5" s="452" t="s">
        <v>8</v>
      </c>
      <c r="AB5" s="455" t="s">
        <v>9</v>
      </c>
      <c r="AC5" s="456"/>
    </row>
    <row r="6" spans="1:31" s="78" customFormat="1" ht="23.25" x14ac:dyDescent="0.3">
      <c r="A6" s="438"/>
      <c r="B6" s="438"/>
      <c r="C6" s="472"/>
      <c r="D6" s="438"/>
      <c r="E6" s="443"/>
      <c r="F6" s="444"/>
      <c r="G6" s="444"/>
      <c r="H6" s="444"/>
      <c r="I6" s="461" t="s">
        <v>10</v>
      </c>
      <c r="J6" s="462"/>
      <c r="K6" s="463"/>
      <c r="L6" s="464" t="s">
        <v>11</v>
      </c>
      <c r="M6" s="462"/>
      <c r="N6" s="465"/>
      <c r="O6" s="466" t="s">
        <v>12</v>
      </c>
      <c r="P6" s="462"/>
      <c r="Q6" s="463"/>
      <c r="R6" s="464" t="s">
        <v>13</v>
      </c>
      <c r="S6" s="462"/>
      <c r="T6" s="467"/>
      <c r="U6" s="462" t="s">
        <v>14</v>
      </c>
      <c r="V6" s="462"/>
      <c r="W6" s="463"/>
      <c r="X6" s="468" t="s">
        <v>15</v>
      </c>
      <c r="Y6" s="469"/>
      <c r="Z6" s="470"/>
      <c r="AA6" s="453"/>
      <c r="AB6" s="457"/>
      <c r="AC6" s="458"/>
    </row>
    <row r="7" spans="1:31" s="78" customFormat="1" ht="23.25" x14ac:dyDescent="0.3">
      <c r="A7" s="438"/>
      <c r="B7" s="438"/>
      <c r="C7" s="472"/>
      <c r="D7" s="438"/>
      <c r="E7" s="427" t="s">
        <v>16</v>
      </c>
      <c r="F7" s="428"/>
      <c r="G7" s="429" t="s">
        <v>17</v>
      </c>
      <c r="H7" s="431" t="s">
        <v>18</v>
      </c>
      <c r="I7" s="433" t="s">
        <v>19</v>
      </c>
      <c r="J7" s="420" t="s">
        <v>20</v>
      </c>
      <c r="K7" s="422" t="s">
        <v>21</v>
      </c>
      <c r="L7" s="424" t="s">
        <v>19</v>
      </c>
      <c r="M7" s="420" t="s">
        <v>20</v>
      </c>
      <c r="N7" s="425" t="s">
        <v>21</v>
      </c>
      <c r="O7" s="418" t="s">
        <v>19</v>
      </c>
      <c r="P7" s="420" t="s">
        <v>20</v>
      </c>
      <c r="Q7" s="422" t="s">
        <v>21</v>
      </c>
      <c r="R7" s="424" t="s">
        <v>19</v>
      </c>
      <c r="S7" s="420" t="s">
        <v>20</v>
      </c>
      <c r="T7" s="425" t="s">
        <v>21</v>
      </c>
      <c r="U7" s="418" t="s">
        <v>19</v>
      </c>
      <c r="V7" s="420" t="s">
        <v>20</v>
      </c>
      <c r="W7" s="422" t="s">
        <v>21</v>
      </c>
      <c r="X7" s="424" t="s">
        <v>19</v>
      </c>
      <c r="Y7" s="420" t="s">
        <v>20</v>
      </c>
      <c r="Z7" s="425" t="s">
        <v>21</v>
      </c>
      <c r="AA7" s="453"/>
      <c r="AB7" s="457"/>
      <c r="AC7" s="458"/>
    </row>
    <row r="8" spans="1:31" s="78" customFormat="1" ht="24" customHeight="1" thickBot="1" x14ac:dyDescent="0.35">
      <c r="A8" s="439"/>
      <c r="B8" s="440"/>
      <c r="C8" s="473"/>
      <c r="D8" s="440"/>
      <c r="E8" s="80" t="s">
        <v>22</v>
      </c>
      <c r="F8" s="79" t="s">
        <v>21</v>
      </c>
      <c r="G8" s="430"/>
      <c r="H8" s="432"/>
      <c r="I8" s="434"/>
      <c r="J8" s="421"/>
      <c r="K8" s="423"/>
      <c r="L8" s="420"/>
      <c r="M8" s="421"/>
      <c r="N8" s="426"/>
      <c r="O8" s="419"/>
      <c r="P8" s="421"/>
      <c r="Q8" s="423"/>
      <c r="R8" s="420"/>
      <c r="S8" s="421"/>
      <c r="T8" s="426"/>
      <c r="U8" s="419"/>
      <c r="V8" s="421"/>
      <c r="W8" s="423"/>
      <c r="X8" s="420"/>
      <c r="Y8" s="421"/>
      <c r="Z8" s="426"/>
      <c r="AA8" s="454"/>
      <c r="AB8" s="459"/>
      <c r="AC8" s="460"/>
    </row>
    <row r="9" spans="1:31" s="78" customFormat="1" ht="23.25" thickTop="1" x14ac:dyDescent="0.3">
      <c r="A9" s="412" t="s">
        <v>211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4"/>
    </row>
    <row r="10" spans="1:31" s="78" customFormat="1" ht="22.5" x14ac:dyDescent="0.3">
      <c r="A10" s="415" t="s">
        <v>186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6"/>
      <c r="Z10" s="416"/>
      <c r="AA10" s="416"/>
      <c r="AB10" s="416"/>
      <c r="AC10" s="417"/>
    </row>
    <row r="11" spans="1:31" s="2" customFormat="1" ht="23.25" x14ac:dyDescent="0.3">
      <c r="A11" s="4" t="s">
        <v>23</v>
      </c>
      <c r="B11" s="280" t="s">
        <v>187</v>
      </c>
      <c r="C11" s="280">
        <f>SUM(I11:J16,L11:M16,O11:P16,R11:S16,U11:V16,X11:Y16)</f>
        <v>221</v>
      </c>
      <c r="D11" s="5" t="s">
        <v>24</v>
      </c>
      <c r="E11" s="6">
        <f t="shared" ref="E11:E22" si="0">SUM(G11:H11)</f>
        <v>39</v>
      </c>
      <c r="F11" s="7">
        <f>SUM(K11,N11,Q11,T11,W11,Z11)</f>
        <v>3</v>
      </c>
      <c r="G11" s="8">
        <f t="shared" ref="G11:H21" si="1">SUM(I11,L11,O11,R11,U11,X11)</f>
        <v>13</v>
      </c>
      <c r="H11" s="9">
        <f t="shared" si="1"/>
        <v>26</v>
      </c>
      <c r="I11" s="88">
        <v>13</v>
      </c>
      <c r="J11" s="83">
        <v>26</v>
      </c>
      <c r="K11" s="94">
        <v>3</v>
      </c>
      <c r="L11" s="88"/>
      <c r="M11" s="83"/>
      <c r="N11" s="90"/>
      <c r="O11" s="88"/>
      <c r="P11" s="83"/>
      <c r="Q11" s="95"/>
      <c r="R11" s="88"/>
      <c r="S11" s="83"/>
      <c r="T11" s="90"/>
      <c r="U11" s="88"/>
      <c r="V11" s="83"/>
      <c r="W11" s="94"/>
      <c r="X11" s="88"/>
      <c r="Y11" s="83"/>
      <c r="Z11" s="90"/>
      <c r="AA11" s="88" t="s">
        <v>25</v>
      </c>
      <c r="AB11" s="85" t="s">
        <v>26</v>
      </c>
      <c r="AC11" s="86">
        <f t="shared" ref="AC11:AC21" si="2">MAX(IF(K11&gt;0,1,0),IF(N11&gt;0,2,0),IF(Q11&gt;0,3,0),IF(T11&gt;0,4,0),IF(W11&gt;0,5,0),IF(Z11&gt;0,6,0))</f>
        <v>1</v>
      </c>
    </row>
    <row r="12" spans="1:31" s="2" customFormat="1" ht="23.25" x14ac:dyDescent="0.3">
      <c r="A12" s="4" t="s">
        <v>27</v>
      </c>
      <c r="B12" s="281"/>
      <c r="C12" s="281"/>
      <c r="D12" s="5" t="s">
        <v>133</v>
      </c>
      <c r="E12" s="6">
        <f t="shared" si="0"/>
        <v>39</v>
      </c>
      <c r="F12" s="7">
        <f>SUM(K12,N12,Q12,T12,W12,Z12)</f>
        <v>3</v>
      </c>
      <c r="G12" s="8">
        <f t="shared" si="1"/>
        <v>13</v>
      </c>
      <c r="H12" s="9">
        <f t="shared" si="1"/>
        <v>26</v>
      </c>
      <c r="I12" s="88"/>
      <c r="J12" s="83"/>
      <c r="K12" s="95"/>
      <c r="L12" s="88">
        <v>13</v>
      </c>
      <c r="M12" s="83">
        <v>26</v>
      </c>
      <c r="N12" s="90">
        <v>3</v>
      </c>
      <c r="O12" s="88"/>
      <c r="P12" s="83"/>
      <c r="Q12" s="95"/>
      <c r="R12" s="88"/>
      <c r="S12" s="83"/>
      <c r="T12" s="90"/>
      <c r="U12" s="88"/>
      <c r="V12" s="83"/>
      <c r="W12" s="95"/>
      <c r="X12" s="88"/>
      <c r="Y12" s="83"/>
      <c r="Z12" s="90"/>
      <c r="AA12" s="88" t="s">
        <v>25</v>
      </c>
      <c r="AB12" s="85"/>
      <c r="AC12" s="86">
        <f t="shared" si="2"/>
        <v>2</v>
      </c>
    </row>
    <row r="13" spans="1:31" s="2" customFormat="1" ht="23.25" x14ac:dyDescent="0.3">
      <c r="A13" s="4" t="s">
        <v>28</v>
      </c>
      <c r="B13" s="281"/>
      <c r="C13" s="281"/>
      <c r="D13" s="5" t="s">
        <v>132</v>
      </c>
      <c r="E13" s="6">
        <f t="shared" si="0"/>
        <v>26</v>
      </c>
      <c r="F13" s="7">
        <f>SUM(K13,N13,Q13,T13,W13,Z13)</f>
        <v>2</v>
      </c>
      <c r="G13" s="8">
        <f t="shared" si="1"/>
        <v>0</v>
      </c>
      <c r="H13" s="9">
        <f t="shared" si="1"/>
        <v>26</v>
      </c>
      <c r="I13" s="88"/>
      <c r="J13" s="83"/>
      <c r="K13" s="95"/>
      <c r="L13" s="88"/>
      <c r="M13" s="83"/>
      <c r="N13" s="90"/>
      <c r="O13" s="88"/>
      <c r="P13" s="83">
        <v>26</v>
      </c>
      <c r="Q13" s="95">
        <v>2</v>
      </c>
      <c r="R13" s="88"/>
      <c r="S13" s="83"/>
      <c r="T13" s="90"/>
      <c r="U13" s="88"/>
      <c r="V13" s="83"/>
      <c r="W13" s="95"/>
      <c r="X13" s="88"/>
      <c r="Y13" s="83"/>
      <c r="Z13" s="90"/>
      <c r="AA13" s="88" t="s">
        <v>25</v>
      </c>
      <c r="AB13" s="85" t="s">
        <v>26</v>
      </c>
      <c r="AC13" s="86">
        <f t="shared" si="2"/>
        <v>3</v>
      </c>
    </row>
    <row r="14" spans="1:31" s="2" customFormat="1" ht="23.25" x14ac:dyDescent="0.3">
      <c r="A14" s="4" t="s">
        <v>30</v>
      </c>
      <c r="B14" s="281"/>
      <c r="C14" s="281"/>
      <c r="D14" s="5" t="s">
        <v>29</v>
      </c>
      <c r="E14" s="6">
        <f t="shared" si="0"/>
        <v>26</v>
      </c>
      <c r="F14" s="7">
        <f>SUM(K14,N14,Q14,T14,W14,Stacjonarne!Z32)</f>
        <v>2</v>
      </c>
      <c r="G14" s="8">
        <f t="shared" si="1"/>
        <v>26</v>
      </c>
      <c r="H14" s="9">
        <f t="shared" si="1"/>
        <v>0</v>
      </c>
      <c r="I14" s="88">
        <v>26</v>
      </c>
      <c r="J14" s="83"/>
      <c r="K14" s="94">
        <v>2</v>
      </c>
      <c r="L14" s="88"/>
      <c r="M14" s="83"/>
      <c r="N14" s="91"/>
      <c r="O14" s="88"/>
      <c r="P14" s="83"/>
      <c r="Q14" s="95"/>
      <c r="R14" s="88"/>
      <c r="S14" s="83"/>
      <c r="T14" s="91"/>
      <c r="U14" s="88"/>
      <c r="V14" s="83"/>
      <c r="W14" s="95"/>
      <c r="X14" s="88"/>
      <c r="Y14" s="83"/>
      <c r="Z14" s="90"/>
      <c r="AA14" s="88" t="s">
        <v>25</v>
      </c>
      <c r="AB14" s="85"/>
      <c r="AC14" s="86">
        <f t="shared" si="2"/>
        <v>1</v>
      </c>
    </row>
    <row r="15" spans="1:31" s="2" customFormat="1" ht="23.25" x14ac:dyDescent="0.3">
      <c r="A15" s="4" t="s">
        <v>32</v>
      </c>
      <c r="B15" s="281"/>
      <c r="C15" s="281"/>
      <c r="D15" s="5" t="s">
        <v>31</v>
      </c>
      <c r="E15" s="6">
        <f t="shared" si="0"/>
        <v>39</v>
      </c>
      <c r="F15" s="7">
        <f>SUM(K15,N15,Q15,T15,W15,Stacjonarne!Z33)</f>
        <v>3</v>
      </c>
      <c r="G15" s="8">
        <f t="shared" si="1"/>
        <v>13</v>
      </c>
      <c r="H15" s="9">
        <f t="shared" si="1"/>
        <v>26</v>
      </c>
      <c r="I15" s="88">
        <v>13</v>
      </c>
      <c r="J15" s="83">
        <v>26</v>
      </c>
      <c r="K15" s="94">
        <v>3</v>
      </c>
      <c r="L15" s="88"/>
      <c r="M15" s="83"/>
      <c r="N15" s="91"/>
      <c r="O15" s="88"/>
      <c r="P15" s="83"/>
      <c r="Q15" s="95"/>
      <c r="R15" s="88"/>
      <c r="S15" s="83"/>
      <c r="T15" s="91"/>
      <c r="U15" s="88"/>
      <c r="V15" s="83"/>
      <c r="W15" s="95"/>
      <c r="X15" s="88"/>
      <c r="Y15" s="83"/>
      <c r="Z15" s="90"/>
      <c r="AA15" s="88" t="s">
        <v>25</v>
      </c>
      <c r="AB15" s="85"/>
      <c r="AC15" s="86">
        <f t="shared" si="2"/>
        <v>1</v>
      </c>
    </row>
    <row r="16" spans="1:31" s="2" customFormat="1" ht="23.25" x14ac:dyDescent="0.3">
      <c r="A16" s="4" t="s">
        <v>33</v>
      </c>
      <c r="B16" s="282"/>
      <c r="C16" s="282"/>
      <c r="D16" s="5" t="s">
        <v>121</v>
      </c>
      <c r="E16" s="6">
        <f t="shared" si="0"/>
        <v>52</v>
      </c>
      <c r="F16" s="7">
        <f>SUM(K16,N16,Q16,T16,W16,Stacjonarne!Z34)</f>
        <v>4</v>
      </c>
      <c r="G16" s="8">
        <f t="shared" si="1"/>
        <v>26</v>
      </c>
      <c r="H16" s="9">
        <f t="shared" si="1"/>
        <v>26</v>
      </c>
      <c r="I16" s="88"/>
      <c r="J16" s="83"/>
      <c r="K16" s="94"/>
      <c r="L16" s="88"/>
      <c r="M16" s="83"/>
      <c r="N16" s="91"/>
      <c r="O16" s="88"/>
      <c r="P16" s="83"/>
      <c r="Q16" s="95"/>
      <c r="R16" s="88">
        <v>26</v>
      </c>
      <c r="S16" s="83">
        <v>26</v>
      </c>
      <c r="T16" s="91">
        <v>4</v>
      </c>
      <c r="U16" s="88"/>
      <c r="V16" s="83"/>
      <c r="W16" s="95"/>
      <c r="X16" s="88"/>
      <c r="Y16" s="83"/>
      <c r="Z16" s="90"/>
      <c r="AA16" s="88" t="s">
        <v>25</v>
      </c>
      <c r="AB16" s="85" t="s">
        <v>26</v>
      </c>
      <c r="AC16" s="86">
        <f t="shared" si="2"/>
        <v>4</v>
      </c>
    </row>
    <row r="17" spans="1:29" s="2" customFormat="1" ht="23.25" x14ac:dyDescent="0.3">
      <c r="A17" s="4" t="s">
        <v>35</v>
      </c>
      <c r="B17" s="280" t="s">
        <v>188</v>
      </c>
      <c r="C17" s="280">
        <f>SUM(I17:J21,L17:M21,O17:P21,R17:S21,U17:V21,X17:Y21)</f>
        <v>143</v>
      </c>
      <c r="D17" s="5" t="s">
        <v>34</v>
      </c>
      <c r="E17" s="6">
        <f t="shared" si="0"/>
        <v>26</v>
      </c>
      <c r="F17" s="7">
        <f>SUM(K17,N17,Q17,T17,W17,Stacjonarne!Z34)</f>
        <v>2</v>
      </c>
      <c r="G17" s="8">
        <f t="shared" si="1"/>
        <v>26</v>
      </c>
      <c r="H17" s="9">
        <f t="shared" si="1"/>
        <v>0</v>
      </c>
      <c r="I17" s="88"/>
      <c r="J17" s="83"/>
      <c r="K17" s="94"/>
      <c r="L17" s="88">
        <v>26</v>
      </c>
      <c r="M17" s="83"/>
      <c r="N17" s="90">
        <v>2</v>
      </c>
      <c r="O17" s="88"/>
      <c r="P17" s="83"/>
      <c r="Q17" s="95"/>
      <c r="R17" s="88"/>
      <c r="S17" s="83"/>
      <c r="T17" s="90"/>
      <c r="U17" s="88"/>
      <c r="V17" s="83"/>
      <c r="W17" s="95"/>
      <c r="X17" s="88"/>
      <c r="Y17" s="83"/>
      <c r="Z17" s="90"/>
      <c r="AA17" s="88" t="s">
        <v>25</v>
      </c>
      <c r="AB17" s="85"/>
      <c r="AC17" s="86">
        <f t="shared" si="2"/>
        <v>2</v>
      </c>
    </row>
    <row r="18" spans="1:29" s="2" customFormat="1" ht="23.25" x14ac:dyDescent="0.3">
      <c r="A18" s="4" t="s">
        <v>37</v>
      </c>
      <c r="B18" s="281"/>
      <c r="C18" s="281"/>
      <c r="D18" s="5" t="s">
        <v>36</v>
      </c>
      <c r="E18" s="6">
        <f t="shared" si="0"/>
        <v>39</v>
      </c>
      <c r="F18" s="7">
        <f>SUM(K18,N18,Q18,T18,W18,Stacjonarne!Z36)</f>
        <v>3</v>
      </c>
      <c r="G18" s="8">
        <f t="shared" si="1"/>
        <v>13</v>
      </c>
      <c r="H18" s="9">
        <f t="shared" si="1"/>
        <v>26</v>
      </c>
      <c r="I18" s="88">
        <v>13</v>
      </c>
      <c r="J18" s="83">
        <v>26</v>
      </c>
      <c r="K18" s="95">
        <v>3</v>
      </c>
      <c r="L18" s="88"/>
      <c r="M18" s="83"/>
      <c r="N18" s="90"/>
      <c r="O18" s="88"/>
      <c r="P18" s="83"/>
      <c r="Q18" s="94"/>
      <c r="R18" s="88"/>
      <c r="S18" s="83"/>
      <c r="T18" s="90"/>
      <c r="U18" s="88"/>
      <c r="V18" s="83"/>
      <c r="W18" s="95"/>
      <c r="X18" s="88"/>
      <c r="Y18" s="83"/>
      <c r="Z18" s="90"/>
      <c r="AA18" s="88" t="s">
        <v>25</v>
      </c>
      <c r="AB18" s="85"/>
      <c r="AC18" s="86">
        <f t="shared" si="2"/>
        <v>1</v>
      </c>
    </row>
    <row r="19" spans="1:29" s="2" customFormat="1" ht="23.25" x14ac:dyDescent="0.3">
      <c r="A19" s="4" t="s">
        <v>38</v>
      </c>
      <c r="B19" s="281"/>
      <c r="C19" s="281"/>
      <c r="D19" s="12" t="s">
        <v>129</v>
      </c>
      <c r="E19" s="6">
        <f>SUM(G19:H19)</f>
        <v>26</v>
      </c>
      <c r="F19" s="7">
        <f>SUM(K19,N19,Q19,T19,W19,Z19)</f>
        <v>2</v>
      </c>
      <c r="G19" s="8">
        <f>SUM(I19,L19,O19,R19,U19,X19)</f>
        <v>26</v>
      </c>
      <c r="H19" s="9">
        <f t="shared" si="1"/>
        <v>0</v>
      </c>
      <c r="I19" s="82"/>
      <c r="J19" s="84"/>
      <c r="K19" s="95"/>
      <c r="L19" s="82">
        <v>26</v>
      </c>
      <c r="M19" s="84"/>
      <c r="N19" s="91">
        <v>2</v>
      </c>
      <c r="O19" s="82"/>
      <c r="P19" s="84"/>
      <c r="Q19" s="95"/>
      <c r="R19" s="82"/>
      <c r="S19" s="84"/>
      <c r="T19" s="91"/>
      <c r="U19" s="82"/>
      <c r="V19" s="84"/>
      <c r="W19" s="95"/>
      <c r="X19" s="82"/>
      <c r="Y19" s="84"/>
      <c r="Z19" s="91"/>
      <c r="AA19" s="88" t="s">
        <v>25</v>
      </c>
      <c r="AB19" s="85"/>
      <c r="AC19" s="86">
        <f>MAX(IF(K19&gt;0,1,0),IF(N19&gt;0,2,0),IF(Q19&gt;0,3,0),IF(T19&gt;0,4,0),IF(W19&gt;0,5,0),IF(Z19&gt;0,6,0))</f>
        <v>2</v>
      </c>
    </row>
    <row r="20" spans="1:29" s="2" customFormat="1" ht="23.25" x14ac:dyDescent="0.3">
      <c r="A20" s="4" t="s">
        <v>40</v>
      </c>
      <c r="B20" s="281"/>
      <c r="C20" s="281"/>
      <c r="D20" s="5" t="s">
        <v>39</v>
      </c>
      <c r="E20" s="6">
        <f t="shared" si="0"/>
        <v>26</v>
      </c>
      <c r="F20" s="7">
        <f>SUM(K20,N20,Q20,T20,W20,Z20)</f>
        <v>2</v>
      </c>
      <c r="G20" s="8">
        <f t="shared" si="1"/>
        <v>13</v>
      </c>
      <c r="H20" s="9">
        <f t="shared" si="1"/>
        <v>13</v>
      </c>
      <c r="I20" s="88"/>
      <c r="J20" s="83"/>
      <c r="K20" s="94"/>
      <c r="L20" s="88">
        <v>13</v>
      </c>
      <c r="M20" s="83">
        <v>13</v>
      </c>
      <c r="N20" s="90">
        <v>2</v>
      </c>
      <c r="O20" s="88"/>
      <c r="P20" s="83"/>
      <c r="Q20" s="95"/>
      <c r="R20" s="88"/>
      <c r="S20" s="83"/>
      <c r="T20" s="90"/>
      <c r="U20" s="88"/>
      <c r="V20" s="83"/>
      <c r="W20" s="95"/>
      <c r="X20" s="88"/>
      <c r="Y20" s="83"/>
      <c r="Z20" s="90"/>
      <c r="AA20" s="88" t="s">
        <v>25</v>
      </c>
      <c r="AB20" s="85"/>
      <c r="AC20" s="86">
        <f t="shared" si="2"/>
        <v>2</v>
      </c>
    </row>
    <row r="21" spans="1:29" s="2" customFormat="1" ht="24" thickBot="1" x14ac:dyDescent="0.4">
      <c r="A21" s="4" t="s">
        <v>50</v>
      </c>
      <c r="B21" s="407"/>
      <c r="C21" s="282"/>
      <c r="D21" s="13" t="s">
        <v>41</v>
      </c>
      <c r="E21" s="6">
        <f t="shared" si="0"/>
        <v>26</v>
      </c>
      <c r="F21" s="7">
        <f>SUM(K21,N21,Q21,T21,W21,Z21)</f>
        <v>2</v>
      </c>
      <c r="G21" s="8">
        <f t="shared" si="1"/>
        <v>0</v>
      </c>
      <c r="H21" s="9">
        <f t="shared" si="1"/>
        <v>26</v>
      </c>
      <c r="I21" s="106"/>
      <c r="J21" s="107"/>
      <c r="K21" s="98"/>
      <c r="L21" s="108"/>
      <c r="M21" s="101">
        <v>26</v>
      </c>
      <c r="N21" s="102">
        <v>2</v>
      </c>
      <c r="O21" s="108"/>
      <c r="P21" s="107"/>
      <c r="Q21" s="103"/>
      <c r="R21" s="108"/>
      <c r="S21" s="97"/>
      <c r="T21" s="102"/>
      <c r="U21" s="99"/>
      <c r="V21" s="107"/>
      <c r="W21" s="103"/>
      <c r="X21" s="108"/>
      <c r="Y21" s="107"/>
      <c r="Z21" s="100"/>
      <c r="AA21" s="99" t="s">
        <v>25</v>
      </c>
      <c r="AB21" s="104"/>
      <c r="AC21" s="105">
        <f t="shared" si="2"/>
        <v>2</v>
      </c>
    </row>
    <row r="22" spans="1:29" ht="24" thickBot="1" x14ac:dyDescent="0.35">
      <c r="A22" s="26"/>
      <c r="B22" s="27"/>
      <c r="C22" s="27"/>
      <c r="D22" s="127"/>
      <c r="E22" s="128">
        <f t="shared" si="0"/>
        <v>364</v>
      </c>
      <c r="F22" s="32">
        <f t="shared" ref="F22:Y22" si="3">SUM(F11:F21)</f>
        <v>28</v>
      </c>
      <c r="G22" s="129">
        <f t="shared" si="3"/>
        <v>169</v>
      </c>
      <c r="H22" s="130">
        <f t="shared" si="3"/>
        <v>195</v>
      </c>
      <c r="I22" s="131">
        <f t="shared" si="3"/>
        <v>65</v>
      </c>
      <c r="J22" s="132">
        <f t="shared" si="3"/>
        <v>78</v>
      </c>
      <c r="K22" s="133">
        <f t="shared" si="3"/>
        <v>11</v>
      </c>
      <c r="L22" s="131">
        <f t="shared" si="3"/>
        <v>78</v>
      </c>
      <c r="M22" s="132">
        <f t="shared" si="3"/>
        <v>65</v>
      </c>
      <c r="N22" s="134">
        <f t="shared" si="3"/>
        <v>11</v>
      </c>
      <c r="O22" s="131">
        <f t="shared" si="3"/>
        <v>0</v>
      </c>
      <c r="P22" s="132">
        <f t="shared" si="3"/>
        <v>26</v>
      </c>
      <c r="Q22" s="133">
        <f t="shared" si="3"/>
        <v>2</v>
      </c>
      <c r="R22" s="131">
        <f t="shared" si="3"/>
        <v>26</v>
      </c>
      <c r="S22" s="132">
        <f t="shared" si="3"/>
        <v>26</v>
      </c>
      <c r="T22" s="134">
        <f t="shared" si="3"/>
        <v>4</v>
      </c>
      <c r="U22" s="131">
        <f t="shared" si="3"/>
        <v>0</v>
      </c>
      <c r="V22" s="132">
        <f t="shared" si="3"/>
        <v>0</v>
      </c>
      <c r="W22" s="133">
        <f t="shared" si="3"/>
        <v>0</v>
      </c>
      <c r="X22" s="131">
        <f t="shared" si="3"/>
        <v>0</v>
      </c>
      <c r="Y22" s="132">
        <f t="shared" si="3"/>
        <v>0</v>
      </c>
      <c r="Z22" s="134">
        <f>SUM(Z11:Z21)</f>
        <v>0</v>
      </c>
      <c r="AA22" s="135"/>
      <c r="AB22" s="136"/>
      <c r="AC22" s="137"/>
    </row>
    <row r="23" spans="1:29" ht="23.25" thickBot="1" x14ac:dyDescent="0.35">
      <c r="A23" s="408" t="s">
        <v>212</v>
      </c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09"/>
      <c r="AC23" s="410"/>
    </row>
    <row r="24" spans="1:29" s="2" customFormat="1" ht="23.1" customHeight="1" x14ac:dyDescent="0.3">
      <c r="A24" s="138" t="s">
        <v>23</v>
      </c>
      <c r="B24" s="411" t="s">
        <v>189</v>
      </c>
      <c r="C24" s="411">
        <f>SUM(I24:J29,L24:M29,O24:P29,R24:S29,U24:V29,X24:Y29)</f>
        <v>234</v>
      </c>
      <c r="D24" s="139" t="s">
        <v>42</v>
      </c>
      <c r="E24" s="140">
        <f t="shared" ref="E24:E46" si="4">SUM(G24:H24)</f>
        <v>39</v>
      </c>
      <c r="F24" s="141">
        <f t="shared" ref="F24:F64" si="5">SUM(K24,N24,Q24,T24,W24,Z24)</f>
        <v>3</v>
      </c>
      <c r="G24" s="142">
        <f t="shared" ref="G24:H42" si="6">SUM(I24,L24,O24,R24,U24,X24)</f>
        <v>13</v>
      </c>
      <c r="H24" s="143">
        <f t="shared" si="6"/>
        <v>26</v>
      </c>
      <c r="I24" s="144">
        <v>13</v>
      </c>
      <c r="J24" s="145">
        <v>26</v>
      </c>
      <c r="K24" s="146">
        <v>3</v>
      </c>
      <c r="L24" s="144"/>
      <c r="M24" s="145"/>
      <c r="N24" s="147"/>
      <c r="O24" s="144"/>
      <c r="P24" s="145"/>
      <c r="Q24" s="146"/>
      <c r="R24" s="144"/>
      <c r="S24" s="145"/>
      <c r="T24" s="147"/>
      <c r="U24" s="144"/>
      <c r="V24" s="145"/>
      <c r="W24" s="146"/>
      <c r="X24" s="144"/>
      <c r="Y24" s="145"/>
      <c r="Z24" s="147"/>
      <c r="AA24" s="148" t="s">
        <v>25</v>
      </c>
      <c r="AB24" s="149" t="s">
        <v>26</v>
      </c>
      <c r="AC24" s="150">
        <f t="shared" ref="AC24:AC53" si="7">MAX(IF(K24&gt;0,1,0),IF(N24&gt;0,2,0),IF(Q24&gt;0,3,0),IF(T24&gt;0,4,0),IF(W24&gt;0,5,0),IF(Z24&gt;0,6,0))</f>
        <v>1</v>
      </c>
    </row>
    <row r="25" spans="1:29" s="2" customFormat="1" ht="23.25" x14ac:dyDescent="0.3">
      <c r="A25" s="4" t="s">
        <v>27</v>
      </c>
      <c r="B25" s="281"/>
      <c r="C25" s="281"/>
      <c r="D25" s="19" t="s">
        <v>122</v>
      </c>
      <c r="E25" s="6">
        <f t="shared" si="4"/>
        <v>26</v>
      </c>
      <c r="F25" s="7">
        <f t="shared" si="5"/>
        <v>2</v>
      </c>
      <c r="G25" s="8">
        <f t="shared" si="6"/>
        <v>0</v>
      </c>
      <c r="H25" s="9">
        <f t="shared" si="6"/>
        <v>26</v>
      </c>
      <c r="I25" s="82"/>
      <c r="J25" s="84"/>
      <c r="K25" s="95"/>
      <c r="L25" s="82"/>
      <c r="M25" s="84">
        <v>26</v>
      </c>
      <c r="N25" s="91">
        <v>2</v>
      </c>
      <c r="O25" s="82"/>
      <c r="P25" s="84"/>
      <c r="Q25" s="95"/>
      <c r="R25" s="82"/>
      <c r="S25" s="84"/>
      <c r="T25" s="91"/>
      <c r="U25" s="82"/>
      <c r="V25" s="84"/>
      <c r="W25" s="95"/>
      <c r="X25" s="82"/>
      <c r="Y25" s="84"/>
      <c r="Z25" s="91"/>
      <c r="AA25" s="88" t="s">
        <v>25</v>
      </c>
      <c r="AB25" s="85"/>
      <c r="AC25" s="86">
        <f t="shared" si="7"/>
        <v>2</v>
      </c>
    </row>
    <row r="26" spans="1:29" s="2" customFormat="1" ht="23.25" x14ac:dyDescent="0.3">
      <c r="A26" s="4" t="s">
        <v>28</v>
      </c>
      <c r="B26" s="281"/>
      <c r="C26" s="281"/>
      <c r="D26" s="20" t="s">
        <v>43</v>
      </c>
      <c r="E26" s="6">
        <f t="shared" si="4"/>
        <v>39</v>
      </c>
      <c r="F26" s="7">
        <f t="shared" si="5"/>
        <v>3</v>
      </c>
      <c r="G26" s="8">
        <f t="shared" si="6"/>
        <v>13</v>
      </c>
      <c r="H26" s="9">
        <f t="shared" si="6"/>
        <v>26</v>
      </c>
      <c r="I26" s="82">
        <v>13</v>
      </c>
      <c r="J26" s="84">
        <v>26</v>
      </c>
      <c r="K26" s="95">
        <v>3</v>
      </c>
      <c r="L26" s="82"/>
      <c r="M26" s="84"/>
      <c r="N26" s="91"/>
      <c r="O26" s="82"/>
      <c r="P26" s="84"/>
      <c r="Q26" s="95"/>
      <c r="R26" s="82"/>
      <c r="S26" s="84"/>
      <c r="T26" s="91"/>
      <c r="U26" s="82"/>
      <c r="V26" s="84"/>
      <c r="W26" s="95"/>
      <c r="X26" s="82"/>
      <c r="Y26" s="84"/>
      <c r="Z26" s="91"/>
      <c r="AA26" s="88" t="s">
        <v>25</v>
      </c>
      <c r="AB26" s="85" t="s">
        <v>26</v>
      </c>
      <c r="AC26" s="86">
        <f t="shared" si="7"/>
        <v>1</v>
      </c>
    </row>
    <row r="27" spans="1:29" s="2" customFormat="1" ht="23.25" x14ac:dyDescent="0.3">
      <c r="A27" s="4" t="s">
        <v>30</v>
      </c>
      <c r="B27" s="281"/>
      <c r="C27" s="281"/>
      <c r="D27" s="19" t="s">
        <v>44</v>
      </c>
      <c r="E27" s="6">
        <f t="shared" si="4"/>
        <v>52</v>
      </c>
      <c r="F27" s="7">
        <f>SUM(K27,N27,Q27,T27,W27,Z27)</f>
        <v>4</v>
      </c>
      <c r="G27" s="8">
        <f t="shared" ref="G27:H31" si="8">SUM(I27,L27,O27,R27,U27,X27)</f>
        <v>26</v>
      </c>
      <c r="H27" s="9">
        <f t="shared" si="8"/>
        <v>26</v>
      </c>
      <c r="I27" s="82"/>
      <c r="J27" s="84"/>
      <c r="K27" s="95"/>
      <c r="L27" s="82"/>
      <c r="M27" s="84"/>
      <c r="N27" s="91"/>
      <c r="O27" s="82"/>
      <c r="P27" s="84"/>
      <c r="Q27" s="95"/>
      <c r="R27" s="82"/>
      <c r="S27" s="84"/>
      <c r="T27" s="91"/>
      <c r="U27" s="82">
        <v>26</v>
      </c>
      <c r="V27" s="84">
        <v>26</v>
      </c>
      <c r="W27" s="95">
        <v>4</v>
      </c>
      <c r="X27" s="82"/>
      <c r="Y27" s="84"/>
      <c r="Z27" s="91"/>
      <c r="AA27" s="88" t="s">
        <v>25</v>
      </c>
      <c r="AB27" s="85"/>
      <c r="AC27" s="86">
        <f>MAX(IF(K27&gt;0,1,0),IF(N27&gt;0,2,0),IF(Q27&gt;0,3,0),IF(T27&gt;0,4,0),IF(W27&gt;0,5,0),IF(Z27&gt;0,6,0))</f>
        <v>5</v>
      </c>
    </row>
    <row r="28" spans="1:29" s="2" customFormat="1" ht="23.25" x14ac:dyDescent="0.3">
      <c r="A28" s="4" t="s">
        <v>32</v>
      </c>
      <c r="B28" s="281"/>
      <c r="C28" s="281"/>
      <c r="D28" s="19" t="s">
        <v>81</v>
      </c>
      <c r="E28" s="6">
        <f t="shared" si="4"/>
        <v>26</v>
      </c>
      <c r="F28" s="7">
        <f>SUM(K28,N28,Q28,T28,W28,Z28)</f>
        <v>2</v>
      </c>
      <c r="G28" s="8">
        <f t="shared" si="8"/>
        <v>0</v>
      </c>
      <c r="H28" s="9">
        <f t="shared" si="8"/>
        <v>26</v>
      </c>
      <c r="I28" s="82"/>
      <c r="J28" s="84">
        <v>26</v>
      </c>
      <c r="K28" s="95">
        <v>2</v>
      </c>
      <c r="L28" s="82"/>
      <c r="M28" s="84"/>
      <c r="N28" s="91"/>
      <c r="O28" s="82"/>
      <c r="P28" s="84"/>
      <c r="Q28" s="95"/>
      <c r="R28" s="82"/>
      <c r="S28" s="84"/>
      <c r="T28" s="91"/>
      <c r="U28" s="82"/>
      <c r="V28" s="84"/>
      <c r="W28" s="95"/>
      <c r="X28" s="82"/>
      <c r="Y28" s="84"/>
      <c r="Z28" s="91"/>
      <c r="AA28" s="88" t="s">
        <v>25</v>
      </c>
      <c r="AB28" s="85"/>
      <c r="AC28" s="86">
        <f>MAX(IF(K28&gt;0,1,0),IF(N28&gt;0,2,0),IF(Q28&gt;0,3,0),IF(T28&gt;0,4,0),IF(W28&gt;0,5,0),IF(Z28&gt;0,6,0))</f>
        <v>1</v>
      </c>
    </row>
    <row r="29" spans="1:29" s="2" customFormat="1" ht="23.25" x14ac:dyDescent="0.3">
      <c r="A29" s="4" t="s">
        <v>33</v>
      </c>
      <c r="B29" s="281"/>
      <c r="C29" s="281"/>
      <c r="D29" s="19" t="s">
        <v>170</v>
      </c>
      <c r="E29" s="6">
        <f t="shared" si="4"/>
        <v>52</v>
      </c>
      <c r="F29" s="7">
        <f>SUM(K29,N29,Q29,T29,W29,Z29)</f>
        <v>4</v>
      </c>
      <c r="G29" s="8">
        <f t="shared" si="8"/>
        <v>26</v>
      </c>
      <c r="H29" s="9">
        <f t="shared" si="8"/>
        <v>26</v>
      </c>
      <c r="I29" s="82"/>
      <c r="J29" s="84"/>
      <c r="K29" s="95"/>
      <c r="L29" s="82"/>
      <c r="M29" s="84"/>
      <c r="N29" s="91"/>
      <c r="O29" s="82"/>
      <c r="P29" s="84"/>
      <c r="Q29" s="95"/>
      <c r="R29" s="82">
        <v>26</v>
      </c>
      <c r="S29" s="84">
        <v>26</v>
      </c>
      <c r="T29" s="91">
        <v>4</v>
      </c>
      <c r="U29" s="82"/>
      <c r="V29" s="84"/>
      <c r="W29" s="95"/>
      <c r="X29" s="82"/>
      <c r="Y29" s="84"/>
      <c r="Z29" s="91"/>
      <c r="AA29" s="88" t="s">
        <v>25</v>
      </c>
      <c r="AB29" s="85" t="s">
        <v>26</v>
      </c>
      <c r="AC29" s="86">
        <f>MAX(IF(K29&gt;0,1,0),IF(N29&gt;0,2,0),IF(Q29&gt;0,3,0),IF(T29&gt;0,4,0),IF(W29&gt;0,5,0),IF(Z29&gt;0,6,0))</f>
        <v>4</v>
      </c>
    </row>
    <row r="30" spans="1:29" s="2" customFormat="1" ht="23.25" x14ac:dyDescent="0.3">
      <c r="A30" s="4"/>
      <c r="B30" s="282"/>
      <c r="C30" s="282"/>
      <c r="D30" s="21" t="s">
        <v>45</v>
      </c>
      <c r="E30" s="6">
        <f t="shared" si="4"/>
        <v>26</v>
      </c>
      <c r="F30" s="7">
        <f>SUM(K30,N30,Q30,T30,W30,Z30)</f>
        <v>2</v>
      </c>
      <c r="G30" s="8">
        <f t="shared" si="8"/>
        <v>26</v>
      </c>
      <c r="H30" s="9">
        <f t="shared" si="8"/>
        <v>0</v>
      </c>
      <c r="I30" s="189"/>
      <c r="J30" s="84"/>
      <c r="K30" s="95"/>
      <c r="L30" s="189"/>
      <c r="M30" s="84"/>
      <c r="N30" s="91"/>
      <c r="O30" s="189">
        <v>26</v>
      </c>
      <c r="P30" s="84"/>
      <c r="Q30" s="95">
        <v>2</v>
      </c>
      <c r="R30" s="189"/>
      <c r="S30" s="84"/>
      <c r="T30" s="91"/>
      <c r="U30" s="189"/>
      <c r="V30" s="84"/>
      <c r="W30" s="95"/>
      <c r="X30" s="189"/>
      <c r="Y30" s="84"/>
      <c r="Z30" s="91"/>
      <c r="AA30" s="88" t="s">
        <v>25</v>
      </c>
      <c r="AB30" s="85"/>
      <c r="AC30" s="86">
        <f>MAX(IF(K30&gt;0,1,0),IF(N30&gt;0,2,0),IF(Q30&gt;0,3,0),IF(T30&gt;0,4,0),IF(W30&gt;0,5,0),IF(Z30&gt;0,6,0))</f>
        <v>3</v>
      </c>
    </row>
    <row r="31" spans="1:29" s="2" customFormat="1" ht="23.25" x14ac:dyDescent="0.3">
      <c r="A31" s="4" t="s">
        <v>35</v>
      </c>
      <c r="B31" s="280" t="s">
        <v>190</v>
      </c>
      <c r="C31" s="280">
        <f>SUM(I31:J35,L31:M35,O31:P35,R31:S35,U31:V35,X31:Y35)</f>
        <v>182</v>
      </c>
      <c r="D31" s="19" t="s">
        <v>46</v>
      </c>
      <c r="E31" s="6">
        <f t="shared" si="4"/>
        <v>39</v>
      </c>
      <c r="F31" s="7">
        <f t="shared" si="5"/>
        <v>3</v>
      </c>
      <c r="G31" s="8">
        <f t="shared" si="6"/>
        <v>13</v>
      </c>
      <c r="H31" s="9">
        <f t="shared" si="8"/>
        <v>26</v>
      </c>
      <c r="I31" s="82"/>
      <c r="J31" s="84"/>
      <c r="K31" s="95"/>
      <c r="L31" s="82"/>
      <c r="M31" s="84"/>
      <c r="N31" s="91"/>
      <c r="O31" s="88">
        <v>13</v>
      </c>
      <c r="P31" s="83">
        <v>26</v>
      </c>
      <c r="Q31" s="94">
        <v>3</v>
      </c>
      <c r="R31" s="82"/>
      <c r="S31" s="84"/>
      <c r="T31" s="91"/>
      <c r="U31" s="82"/>
      <c r="V31" s="84"/>
      <c r="W31" s="95"/>
      <c r="X31" s="82"/>
      <c r="Y31" s="84"/>
      <c r="Z31" s="91"/>
      <c r="AA31" s="88" t="s">
        <v>25</v>
      </c>
      <c r="AB31" s="85"/>
      <c r="AC31" s="86">
        <f t="shared" si="7"/>
        <v>3</v>
      </c>
    </row>
    <row r="32" spans="1:29" s="2" customFormat="1" ht="24" thickBot="1" x14ac:dyDescent="0.35">
      <c r="A32" s="4" t="s">
        <v>37</v>
      </c>
      <c r="B32" s="281"/>
      <c r="C32" s="281"/>
      <c r="D32" s="22" t="s">
        <v>47</v>
      </c>
      <c r="E32" s="6">
        <f t="shared" si="4"/>
        <v>39</v>
      </c>
      <c r="F32" s="7">
        <f>SUM(K32,N32,Q32,T32,W32,Z32)</f>
        <v>3</v>
      </c>
      <c r="G32" s="8">
        <f>SUM(I32,L32,O32,R32,U32,X32)</f>
        <v>13</v>
      </c>
      <c r="H32" s="9">
        <f>SUM(J32,M32,P32,S32,V32,Y32)</f>
        <v>26</v>
      </c>
      <c r="I32" s="82"/>
      <c r="J32" s="84"/>
      <c r="K32" s="95"/>
      <c r="L32" s="82">
        <v>13</v>
      </c>
      <c r="M32" s="84">
        <v>26</v>
      </c>
      <c r="N32" s="91">
        <v>3</v>
      </c>
      <c r="O32" s="82"/>
      <c r="P32" s="84"/>
      <c r="Q32" s="95"/>
      <c r="R32" s="82"/>
      <c r="S32" s="84"/>
      <c r="T32" s="91"/>
      <c r="U32" s="82"/>
      <c r="V32" s="84"/>
      <c r="W32" s="95"/>
      <c r="X32" s="82"/>
      <c r="Y32" s="84"/>
      <c r="Z32" s="91"/>
      <c r="AA32" s="88" t="s">
        <v>25</v>
      </c>
      <c r="AB32" s="85" t="s">
        <v>26</v>
      </c>
      <c r="AC32" s="86">
        <f>MAX(IF(K32&gt;0,1,0),IF(N32&gt;0,2,0),IF(Q32&gt;0,3,0),IF(T32&gt;0,4,0),IF(W32&gt;0,5,0),IF(Z32&gt;0,6,0))</f>
        <v>2</v>
      </c>
    </row>
    <row r="33" spans="1:34" s="2" customFormat="1" ht="24" thickBot="1" x14ac:dyDescent="0.35">
      <c r="A33" s="4" t="s">
        <v>38</v>
      </c>
      <c r="B33" s="281"/>
      <c r="C33" s="281"/>
      <c r="D33" s="19" t="s">
        <v>48</v>
      </c>
      <c r="E33" s="6">
        <f t="shared" si="4"/>
        <v>39</v>
      </c>
      <c r="F33" s="7">
        <f>SUM(K33,N33,Q33,T33,W33,Z33)</f>
        <v>3</v>
      </c>
      <c r="G33" s="8">
        <f>SUM(I33,L33,O33,R33,U33,X33)</f>
        <v>13</v>
      </c>
      <c r="H33" s="9">
        <f>SUM(J33,M33,P33,S33,V33,Y33)</f>
        <v>26</v>
      </c>
      <c r="I33" s="82"/>
      <c r="J33" s="84"/>
      <c r="K33" s="95"/>
      <c r="L33" s="82">
        <v>13</v>
      </c>
      <c r="M33" s="84">
        <v>26</v>
      </c>
      <c r="N33" s="91">
        <v>3</v>
      </c>
      <c r="O33" s="82"/>
      <c r="P33" s="84"/>
      <c r="Q33" s="95"/>
      <c r="R33" s="82"/>
      <c r="S33" s="84"/>
      <c r="T33" s="91"/>
      <c r="U33" s="82"/>
      <c r="V33" s="84"/>
      <c r="W33" s="95"/>
      <c r="X33" s="82"/>
      <c r="Y33" s="84"/>
      <c r="Z33" s="91"/>
      <c r="AA33" s="88" t="s">
        <v>25</v>
      </c>
      <c r="AB33" s="85" t="s">
        <v>26</v>
      </c>
      <c r="AC33" s="86">
        <f>MAX(IF(K33&gt;0,1,0),IF(N33&gt;0,2,0),IF(Q33&gt;0,3,0),IF(T33&gt;0,4,0),IF(W33&gt;0,5,0),IF(Z33&gt;0,6,0))</f>
        <v>2</v>
      </c>
      <c r="AF33" s="49"/>
      <c r="AG33" s="50"/>
      <c r="AH33" s="50"/>
    </row>
    <row r="34" spans="1:34" s="2" customFormat="1" ht="23.25" x14ac:dyDescent="0.3">
      <c r="A34" s="4" t="s">
        <v>40</v>
      </c>
      <c r="B34" s="281"/>
      <c r="C34" s="281"/>
      <c r="D34" s="19" t="s">
        <v>123</v>
      </c>
      <c r="E34" s="6">
        <f t="shared" si="4"/>
        <v>39</v>
      </c>
      <c r="F34" s="7">
        <f t="shared" si="5"/>
        <v>3</v>
      </c>
      <c r="G34" s="8">
        <f t="shared" si="6"/>
        <v>13</v>
      </c>
      <c r="H34" s="9">
        <f>SUM(J34,M34,P34,S34,V34,Y34)</f>
        <v>26</v>
      </c>
      <c r="I34" s="82"/>
      <c r="J34" s="84"/>
      <c r="K34" s="95"/>
      <c r="L34" s="82"/>
      <c r="M34" s="84"/>
      <c r="N34" s="91"/>
      <c r="O34" s="82"/>
      <c r="P34" s="84"/>
      <c r="Q34" s="95"/>
      <c r="R34" s="82">
        <v>13</v>
      </c>
      <c r="S34" s="84">
        <v>26</v>
      </c>
      <c r="T34" s="91">
        <v>3</v>
      </c>
      <c r="U34" s="82"/>
      <c r="V34" s="84"/>
      <c r="W34" s="95"/>
      <c r="X34" s="82"/>
      <c r="Y34" s="84"/>
      <c r="Z34" s="91"/>
      <c r="AA34" s="88" t="s">
        <v>25</v>
      </c>
      <c r="AB34" s="85"/>
      <c r="AC34" s="86">
        <f t="shared" si="7"/>
        <v>4</v>
      </c>
    </row>
    <row r="35" spans="1:34" s="2" customFormat="1" ht="23.25" x14ac:dyDescent="0.3">
      <c r="A35" s="4" t="s">
        <v>50</v>
      </c>
      <c r="B35" s="282"/>
      <c r="C35" s="282"/>
      <c r="D35" s="21" t="s">
        <v>49</v>
      </c>
      <c r="E35" s="6">
        <f t="shared" si="4"/>
        <v>26</v>
      </c>
      <c r="F35" s="7">
        <f t="shared" si="5"/>
        <v>2</v>
      </c>
      <c r="G35" s="8">
        <f t="shared" si="6"/>
        <v>0</v>
      </c>
      <c r="H35" s="9">
        <f>SUM(J35,M35,P35,S35,V35,Y35)</f>
        <v>26</v>
      </c>
      <c r="I35" s="82"/>
      <c r="J35" s="84"/>
      <c r="K35" s="95"/>
      <c r="L35" s="82"/>
      <c r="M35" s="84"/>
      <c r="N35" s="91"/>
      <c r="O35" s="88"/>
      <c r="P35" s="83"/>
      <c r="Q35" s="94"/>
      <c r="R35" s="82"/>
      <c r="S35" s="84">
        <v>26</v>
      </c>
      <c r="T35" s="91">
        <v>2</v>
      </c>
      <c r="U35" s="82"/>
      <c r="V35" s="84"/>
      <c r="W35" s="95"/>
      <c r="X35" s="82"/>
      <c r="Y35" s="84"/>
      <c r="Z35" s="91"/>
      <c r="AA35" s="88" t="s">
        <v>25</v>
      </c>
      <c r="AB35" s="85"/>
      <c r="AC35" s="86">
        <f t="shared" si="7"/>
        <v>4</v>
      </c>
    </row>
    <row r="36" spans="1:34" s="2" customFormat="1" ht="23.25" x14ac:dyDescent="0.3">
      <c r="A36" s="4" t="s">
        <v>52</v>
      </c>
      <c r="B36" s="280" t="s">
        <v>191</v>
      </c>
      <c r="C36" s="280">
        <f>SUM(I36:J39,L36:M39,O36:P39,R36:S39,U36:V39,X36:Y39)</f>
        <v>78</v>
      </c>
      <c r="D36" s="19" t="s">
        <v>51</v>
      </c>
      <c r="E36" s="6">
        <f t="shared" si="4"/>
        <v>13</v>
      </c>
      <c r="F36" s="7">
        <f t="shared" si="5"/>
        <v>1</v>
      </c>
      <c r="G36" s="8">
        <f t="shared" si="6"/>
        <v>13</v>
      </c>
      <c r="H36" s="9">
        <f t="shared" si="6"/>
        <v>0</v>
      </c>
      <c r="I36" s="82"/>
      <c r="J36" s="84"/>
      <c r="K36" s="95"/>
      <c r="L36" s="82"/>
      <c r="M36" s="84"/>
      <c r="N36" s="91"/>
      <c r="O36" s="82"/>
      <c r="P36" s="84"/>
      <c r="Q36" s="95"/>
      <c r="R36" s="82">
        <v>13</v>
      </c>
      <c r="S36" s="84"/>
      <c r="T36" s="91">
        <v>1</v>
      </c>
      <c r="U36" s="82"/>
      <c r="V36" s="84"/>
      <c r="W36" s="95"/>
      <c r="X36" s="82"/>
      <c r="Y36" s="84"/>
      <c r="Z36" s="91"/>
      <c r="AA36" s="88" t="s">
        <v>25</v>
      </c>
      <c r="AB36" s="85"/>
      <c r="AC36" s="86">
        <f t="shared" si="7"/>
        <v>4</v>
      </c>
    </row>
    <row r="37" spans="1:34" s="2" customFormat="1" ht="23.25" x14ac:dyDescent="0.3">
      <c r="A37" s="4" t="s">
        <v>54</v>
      </c>
      <c r="B37" s="281"/>
      <c r="C37" s="281"/>
      <c r="D37" s="5" t="s">
        <v>53</v>
      </c>
      <c r="E37" s="6">
        <f t="shared" si="4"/>
        <v>26</v>
      </c>
      <c r="F37" s="7">
        <f t="shared" si="5"/>
        <v>2</v>
      </c>
      <c r="G37" s="8">
        <f t="shared" si="6"/>
        <v>26</v>
      </c>
      <c r="H37" s="9">
        <f t="shared" si="6"/>
        <v>0</v>
      </c>
      <c r="I37" s="82"/>
      <c r="J37" s="84"/>
      <c r="K37" s="95"/>
      <c r="L37" s="82"/>
      <c r="M37" s="84"/>
      <c r="N37" s="91"/>
      <c r="O37" s="82">
        <v>26</v>
      </c>
      <c r="P37" s="84"/>
      <c r="Q37" s="95">
        <v>2</v>
      </c>
      <c r="R37" s="82"/>
      <c r="S37" s="84"/>
      <c r="T37" s="91"/>
      <c r="U37" s="82"/>
      <c r="V37" s="84"/>
      <c r="W37" s="95"/>
      <c r="X37" s="82"/>
      <c r="Y37" s="84"/>
      <c r="Z37" s="91"/>
      <c r="AA37" s="88" t="s">
        <v>25</v>
      </c>
      <c r="AB37" s="85"/>
      <c r="AC37" s="86">
        <f t="shared" si="7"/>
        <v>3</v>
      </c>
    </row>
    <row r="38" spans="1:34" s="2" customFormat="1" ht="23.25" x14ac:dyDescent="0.3">
      <c r="A38" s="4" t="s">
        <v>55</v>
      </c>
      <c r="B38" s="281"/>
      <c r="C38" s="281"/>
      <c r="D38" s="19" t="s">
        <v>124</v>
      </c>
      <c r="E38" s="6">
        <f t="shared" si="4"/>
        <v>26</v>
      </c>
      <c r="F38" s="7">
        <f t="shared" si="5"/>
        <v>2</v>
      </c>
      <c r="G38" s="8">
        <f t="shared" si="6"/>
        <v>0</v>
      </c>
      <c r="H38" s="9">
        <f t="shared" si="6"/>
        <v>26</v>
      </c>
      <c r="I38" s="82"/>
      <c r="J38" s="84"/>
      <c r="K38" s="95"/>
      <c r="L38" s="82"/>
      <c r="M38" s="84"/>
      <c r="N38" s="91"/>
      <c r="O38" s="82"/>
      <c r="P38" s="84"/>
      <c r="Q38" s="95"/>
      <c r="R38" s="82"/>
      <c r="S38" s="84">
        <v>26</v>
      </c>
      <c r="T38" s="91">
        <v>2</v>
      </c>
      <c r="U38" s="82"/>
      <c r="V38" s="84"/>
      <c r="W38" s="95"/>
      <c r="X38" s="82"/>
      <c r="Y38" s="84"/>
      <c r="Z38" s="91"/>
      <c r="AA38" s="88" t="s">
        <v>25</v>
      </c>
      <c r="AB38" s="85"/>
      <c r="AC38" s="86">
        <f t="shared" si="7"/>
        <v>4</v>
      </c>
    </row>
    <row r="39" spans="1:34" s="2" customFormat="1" ht="23.25" x14ac:dyDescent="0.3">
      <c r="A39" s="4" t="s">
        <v>56</v>
      </c>
      <c r="B39" s="282"/>
      <c r="C39" s="282"/>
      <c r="D39" s="21" t="s">
        <v>49</v>
      </c>
      <c r="E39" s="6">
        <f t="shared" si="4"/>
        <v>13</v>
      </c>
      <c r="F39" s="7">
        <f t="shared" si="5"/>
        <v>1</v>
      </c>
      <c r="G39" s="8">
        <f t="shared" si="6"/>
        <v>13</v>
      </c>
      <c r="H39" s="9">
        <f t="shared" si="6"/>
        <v>0</v>
      </c>
      <c r="I39" s="82"/>
      <c r="J39" s="84"/>
      <c r="K39" s="95"/>
      <c r="L39" s="82"/>
      <c r="M39" s="84"/>
      <c r="N39" s="91"/>
      <c r="O39" s="82"/>
      <c r="P39" s="84"/>
      <c r="Q39" s="95"/>
      <c r="R39" s="82"/>
      <c r="S39" s="84"/>
      <c r="T39" s="91"/>
      <c r="U39" s="88">
        <v>13</v>
      </c>
      <c r="V39" s="83"/>
      <c r="W39" s="94">
        <v>1</v>
      </c>
      <c r="X39" s="82"/>
      <c r="Y39" s="84"/>
      <c r="Z39" s="91"/>
      <c r="AA39" s="88" t="s">
        <v>25</v>
      </c>
      <c r="AB39" s="85"/>
      <c r="AC39" s="86">
        <f t="shared" si="7"/>
        <v>5</v>
      </c>
    </row>
    <row r="40" spans="1:34" s="2" customFormat="1" ht="23.25" x14ac:dyDescent="0.3">
      <c r="A40" s="4" t="s">
        <v>58</v>
      </c>
      <c r="B40" s="280" t="s">
        <v>192</v>
      </c>
      <c r="C40" s="280">
        <f>SUM(I40:J47,L40:M47,O40:P47,R40:S47,U40:V47,X40:Y47)</f>
        <v>208</v>
      </c>
      <c r="D40" s="19" t="s">
        <v>57</v>
      </c>
      <c r="E40" s="6">
        <f t="shared" si="4"/>
        <v>39</v>
      </c>
      <c r="F40" s="7">
        <f t="shared" si="5"/>
        <v>3</v>
      </c>
      <c r="G40" s="8">
        <f t="shared" si="6"/>
        <v>13</v>
      </c>
      <c r="H40" s="9">
        <f t="shared" si="6"/>
        <v>26</v>
      </c>
      <c r="I40" s="82"/>
      <c r="J40" s="84"/>
      <c r="K40" s="95"/>
      <c r="L40" s="82">
        <v>13</v>
      </c>
      <c r="M40" s="84">
        <v>26</v>
      </c>
      <c r="N40" s="91">
        <v>3</v>
      </c>
      <c r="O40" s="82"/>
      <c r="P40" s="84"/>
      <c r="Q40" s="95"/>
      <c r="R40" s="82"/>
      <c r="S40" s="84"/>
      <c r="T40" s="91"/>
      <c r="U40" s="82"/>
      <c r="V40" s="84"/>
      <c r="W40" s="95"/>
      <c r="X40" s="82"/>
      <c r="Y40" s="84"/>
      <c r="Z40" s="91"/>
      <c r="AA40" s="88" t="s">
        <v>25</v>
      </c>
      <c r="AB40" s="85" t="s">
        <v>26</v>
      </c>
      <c r="AC40" s="86">
        <f t="shared" si="7"/>
        <v>2</v>
      </c>
    </row>
    <row r="41" spans="1:34" s="2" customFormat="1" ht="23.25" x14ac:dyDescent="0.3">
      <c r="A41" s="4" t="s">
        <v>59</v>
      </c>
      <c r="B41" s="281"/>
      <c r="C41" s="281"/>
      <c r="D41" s="19" t="s">
        <v>131</v>
      </c>
      <c r="E41" s="6">
        <f t="shared" si="4"/>
        <v>39</v>
      </c>
      <c r="F41" s="7">
        <f t="shared" si="5"/>
        <v>3</v>
      </c>
      <c r="G41" s="8">
        <f t="shared" si="6"/>
        <v>13</v>
      </c>
      <c r="H41" s="9">
        <f t="shared" si="6"/>
        <v>26</v>
      </c>
      <c r="I41" s="82"/>
      <c r="J41" s="84"/>
      <c r="K41" s="95"/>
      <c r="L41" s="82"/>
      <c r="M41" s="84"/>
      <c r="N41" s="91"/>
      <c r="O41" s="82">
        <v>13</v>
      </c>
      <c r="P41" s="84">
        <v>26</v>
      </c>
      <c r="Q41" s="95">
        <v>3</v>
      </c>
      <c r="R41" s="82"/>
      <c r="S41" s="84"/>
      <c r="T41" s="91"/>
      <c r="U41" s="82"/>
      <c r="V41" s="84"/>
      <c r="W41" s="95"/>
      <c r="X41" s="82"/>
      <c r="Y41" s="84"/>
      <c r="Z41" s="91"/>
      <c r="AA41" s="88" t="s">
        <v>25</v>
      </c>
      <c r="AB41" s="85" t="s">
        <v>26</v>
      </c>
      <c r="AC41" s="86">
        <f t="shared" si="7"/>
        <v>3</v>
      </c>
    </row>
    <row r="42" spans="1:34" s="2" customFormat="1" ht="23.25" x14ac:dyDescent="0.3">
      <c r="A42" s="4" t="s">
        <v>61</v>
      </c>
      <c r="B42" s="281"/>
      <c r="C42" s="281"/>
      <c r="D42" s="19" t="s">
        <v>60</v>
      </c>
      <c r="E42" s="6">
        <f t="shared" si="4"/>
        <v>13</v>
      </c>
      <c r="F42" s="7">
        <f t="shared" si="5"/>
        <v>1</v>
      </c>
      <c r="G42" s="8">
        <f t="shared" si="6"/>
        <v>0</v>
      </c>
      <c r="H42" s="9">
        <f t="shared" si="6"/>
        <v>13</v>
      </c>
      <c r="I42" s="82"/>
      <c r="J42" s="84"/>
      <c r="K42" s="95"/>
      <c r="L42" s="82"/>
      <c r="M42" s="84"/>
      <c r="N42" s="91"/>
      <c r="O42" s="82"/>
      <c r="P42" s="84"/>
      <c r="Q42" s="95"/>
      <c r="R42" s="82"/>
      <c r="S42" s="84">
        <v>13</v>
      </c>
      <c r="T42" s="91">
        <v>1</v>
      </c>
      <c r="U42" s="82"/>
      <c r="V42" s="84"/>
      <c r="W42" s="95"/>
      <c r="X42" s="82"/>
      <c r="Y42" s="84"/>
      <c r="Z42" s="91"/>
      <c r="AA42" s="88" t="s">
        <v>25</v>
      </c>
      <c r="AB42" s="85"/>
      <c r="AC42" s="86">
        <f t="shared" si="7"/>
        <v>4</v>
      </c>
    </row>
    <row r="43" spans="1:34" s="2" customFormat="1" ht="23.25" x14ac:dyDescent="0.3">
      <c r="A43" s="4" t="s">
        <v>63</v>
      </c>
      <c r="B43" s="281"/>
      <c r="C43" s="281"/>
      <c r="D43" s="19" t="s">
        <v>62</v>
      </c>
      <c r="E43" s="6">
        <f t="shared" si="4"/>
        <v>26</v>
      </c>
      <c r="F43" s="7">
        <f t="shared" si="5"/>
        <v>2</v>
      </c>
      <c r="G43" s="8">
        <f t="shared" ref="G43:H53" si="9">SUM(I43,L43,O43,R43,U43,X43)</f>
        <v>0</v>
      </c>
      <c r="H43" s="9">
        <f t="shared" si="9"/>
        <v>26</v>
      </c>
      <c r="I43" s="82"/>
      <c r="J43" s="84"/>
      <c r="K43" s="95"/>
      <c r="L43" s="82"/>
      <c r="M43" s="84"/>
      <c r="N43" s="91"/>
      <c r="O43" s="82"/>
      <c r="P43" s="84"/>
      <c r="Q43" s="95"/>
      <c r="R43" s="82"/>
      <c r="S43" s="84"/>
      <c r="T43" s="91"/>
      <c r="U43" s="82"/>
      <c r="V43" s="84">
        <v>26</v>
      </c>
      <c r="W43" s="95">
        <v>2</v>
      </c>
      <c r="X43" s="82"/>
      <c r="Y43" s="84"/>
      <c r="Z43" s="91"/>
      <c r="AA43" s="88" t="s">
        <v>25</v>
      </c>
      <c r="AB43" s="85" t="s">
        <v>26</v>
      </c>
      <c r="AC43" s="86">
        <f t="shared" si="7"/>
        <v>5</v>
      </c>
    </row>
    <row r="44" spans="1:34" s="2" customFormat="1" ht="23.25" x14ac:dyDescent="0.3">
      <c r="A44" s="4" t="s">
        <v>64</v>
      </c>
      <c r="B44" s="281"/>
      <c r="C44" s="281"/>
      <c r="D44" s="19" t="s">
        <v>125</v>
      </c>
      <c r="E44" s="6">
        <f t="shared" si="4"/>
        <v>26</v>
      </c>
      <c r="F44" s="7">
        <f t="shared" si="5"/>
        <v>2</v>
      </c>
      <c r="G44" s="8">
        <f t="shared" si="9"/>
        <v>0</v>
      </c>
      <c r="H44" s="9">
        <f t="shared" si="9"/>
        <v>26</v>
      </c>
      <c r="I44" s="82"/>
      <c r="J44" s="84"/>
      <c r="K44" s="95"/>
      <c r="L44" s="82"/>
      <c r="M44" s="84"/>
      <c r="N44" s="91"/>
      <c r="O44" s="82"/>
      <c r="P44" s="84"/>
      <c r="Q44" s="95"/>
      <c r="R44" s="82"/>
      <c r="S44" s="84"/>
      <c r="T44" s="91"/>
      <c r="U44" s="82"/>
      <c r="V44" s="84"/>
      <c r="W44" s="95"/>
      <c r="X44" s="82"/>
      <c r="Y44" s="84">
        <v>26</v>
      </c>
      <c r="Z44" s="91">
        <v>2</v>
      </c>
      <c r="AA44" s="88" t="s">
        <v>25</v>
      </c>
      <c r="AB44" s="85"/>
      <c r="AC44" s="86">
        <f t="shared" si="7"/>
        <v>6</v>
      </c>
    </row>
    <row r="45" spans="1:34" s="2" customFormat="1" ht="23.25" x14ac:dyDescent="0.3">
      <c r="A45" s="4" t="s">
        <v>66</v>
      </c>
      <c r="B45" s="281"/>
      <c r="C45" s="281"/>
      <c r="D45" s="19" t="s">
        <v>65</v>
      </c>
      <c r="E45" s="6">
        <f t="shared" si="4"/>
        <v>13</v>
      </c>
      <c r="F45" s="7">
        <f t="shared" si="5"/>
        <v>1</v>
      </c>
      <c r="G45" s="8">
        <f t="shared" si="9"/>
        <v>13</v>
      </c>
      <c r="H45" s="9">
        <f t="shared" si="9"/>
        <v>0</v>
      </c>
      <c r="I45" s="82"/>
      <c r="J45" s="84"/>
      <c r="K45" s="95"/>
      <c r="L45" s="82"/>
      <c r="M45" s="84"/>
      <c r="N45" s="91"/>
      <c r="O45" s="82"/>
      <c r="P45" s="84"/>
      <c r="Q45" s="95"/>
      <c r="R45" s="82"/>
      <c r="S45" s="84"/>
      <c r="T45" s="91"/>
      <c r="U45" s="82"/>
      <c r="V45" s="84"/>
      <c r="W45" s="95"/>
      <c r="X45" s="82">
        <v>13</v>
      </c>
      <c r="Y45" s="84"/>
      <c r="Z45" s="91">
        <v>1</v>
      </c>
      <c r="AA45" s="88" t="s">
        <v>25</v>
      </c>
      <c r="AB45" s="85"/>
      <c r="AC45" s="86">
        <f t="shared" si="7"/>
        <v>6</v>
      </c>
    </row>
    <row r="46" spans="1:34" s="2" customFormat="1" ht="23.25" x14ac:dyDescent="0.3">
      <c r="A46" s="4" t="s">
        <v>68</v>
      </c>
      <c r="B46" s="281"/>
      <c r="C46" s="281"/>
      <c r="D46" s="19" t="s">
        <v>67</v>
      </c>
      <c r="E46" s="6">
        <f t="shared" si="4"/>
        <v>26</v>
      </c>
      <c r="F46" s="7">
        <f t="shared" si="5"/>
        <v>2</v>
      </c>
      <c r="G46" s="8">
        <f t="shared" si="9"/>
        <v>26</v>
      </c>
      <c r="H46" s="9">
        <f t="shared" si="9"/>
        <v>0</v>
      </c>
      <c r="I46" s="82"/>
      <c r="J46" s="84"/>
      <c r="K46" s="95"/>
      <c r="L46" s="82"/>
      <c r="M46" s="84"/>
      <c r="N46" s="91"/>
      <c r="O46" s="82"/>
      <c r="P46" s="84"/>
      <c r="Q46" s="95"/>
      <c r="R46" s="82"/>
      <c r="S46" s="84"/>
      <c r="T46" s="91"/>
      <c r="U46" s="82"/>
      <c r="V46" s="84"/>
      <c r="W46" s="95"/>
      <c r="X46" s="82">
        <v>26</v>
      </c>
      <c r="Y46" s="84"/>
      <c r="Z46" s="91">
        <v>2</v>
      </c>
      <c r="AA46" s="88" t="s">
        <v>25</v>
      </c>
      <c r="AB46" s="85"/>
      <c r="AC46" s="86">
        <f t="shared" si="7"/>
        <v>6</v>
      </c>
    </row>
    <row r="47" spans="1:34" s="2" customFormat="1" ht="23.25" x14ac:dyDescent="0.3">
      <c r="A47" s="4" t="s">
        <v>69</v>
      </c>
      <c r="B47" s="282"/>
      <c r="C47" s="282"/>
      <c r="D47" s="21" t="s">
        <v>49</v>
      </c>
      <c r="E47" s="6">
        <f t="shared" ref="E47:E61" si="10">SUM(G47:H47)</f>
        <v>26</v>
      </c>
      <c r="F47" s="7">
        <f t="shared" si="5"/>
        <v>2</v>
      </c>
      <c r="G47" s="8">
        <f t="shared" si="9"/>
        <v>26</v>
      </c>
      <c r="H47" s="9">
        <f t="shared" si="9"/>
        <v>0</v>
      </c>
      <c r="I47" s="82"/>
      <c r="J47" s="84"/>
      <c r="K47" s="95"/>
      <c r="L47" s="82"/>
      <c r="M47" s="84"/>
      <c r="N47" s="91"/>
      <c r="O47" s="82"/>
      <c r="P47" s="84"/>
      <c r="Q47" s="95"/>
      <c r="R47" s="82"/>
      <c r="S47" s="84"/>
      <c r="T47" s="91"/>
      <c r="U47" s="82"/>
      <c r="V47" s="84"/>
      <c r="W47" s="95"/>
      <c r="X47" s="82">
        <v>26</v>
      </c>
      <c r="Y47" s="84"/>
      <c r="Z47" s="91">
        <v>2</v>
      </c>
      <c r="AA47" s="88" t="s">
        <v>25</v>
      </c>
      <c r="AB47" s="85"/>
      <c r="AC47" s="86">
        <f t="shared" si="7"/>
        <v>6</v>
      </c>
    </row>
    <row r="48" spans="1:34" s="2" customFormat="1" ht="23.25" x14ac:dyDescent="0.3">
      <c r="A48" s="4" t="s">
        <v>71</v>
      </c>
      <c r="B48" s="280" t="s">
        <v>193</v>
      </c>
      <c r="C48" s="280">
        <f>SUM(I48:J53,L48:M53,O48:P53,R48:S53,U48:V53,X48:Y53)</f>
        <v>195</v>
      </c>
      <c r="D48" s="22" t="s">
        <v>70</v>
      </c>
      <c r="E48" s="6">
        <f t="shared" si="10"/>
        <v>39</v>
      </c>
      <c r="F48" s="7">
        <f t="shared" si="5"/>
        <v>3</v>
      </c>
      <c r="G48" s="8">
        <f t="shared" si="9"/>
        <v>13</v>
      </c>
      <c r="H48" s="9">
        <f t="shared" si="9"/>
        <v>26</v>
      </c>
      <c r="I48" s="82">
        <v>13</v>
      </c>
      <c r="J48" s="84">
        <v>26</v>
      </c>
      <c r="K48" s="95">
        <v>3</v>
      </c>
      <c r="L48" s="82"/>
      <c r="M48" s="84"/>
      <c r="N48" s="91"/>
      <c r="O48" s="82"/>
      <c r="P48" s="84"/>
      <c r="Q48" s="95"/>
      <c r="R48" s="82"/>
      <c r="S48" s="84"/>
      <c r="T48" s="91"/>
      <c r="U48" s="82"/>
      <c r="V48" s="84"/>
      <c r="W48" s="95"/>
      <c r="X48" s="82"/>
      <c r="Y48" s="84"/>
      <c r="Z48" s="91"/>
      <c r="AA48" s="88" t="s">
        <v>25</v>
      </c>
      <c r="AB48" s="85"/>
      <c r="AC48" s="86">
        <f t="shared" si="7"/>
        <v>1</v>
      </c>
    </row>
    <row r="49" spans="1:29" s="2" customFormat="1" ht="23.25" x14ac:dyDescent="0.3">
      <c r="A49" s="4" t="s">
        <v>73</v>
      </c>
      <c r="B49" s="281"/>
      <c r="C49" s="281"/>
      <c r="D49" s="20" t="s">
        <v>72</v>
      </c>
      <c r="E49" s="6">
        <f t="shared" si="10"/>
        <v>39</v>
      </c>
      <c r="F49" s="7">
        <f t="shared" si="5"/>
        <v>3</v>
      </c>
      <c r="G49" s="8">
        <f t="shared" si="9"/>
        <v>13</v>
      </c>
      <c r="H49" s="9">
        <f t="shared" si="9"/>
        <v>26</v>
      </c>
      <c r="I49" s="82"/>
      <c r="J49" s="84"/>
      <c r="K49" s="95"/>
      <c r="L49" s="82"/>
      <c r="M49" s="84"/>
      <c r="N49" s="91"/>
      <c r="O49" s="82">
        <v>13</v>
      </c>
      <c r="P49" s="84">
        <v>26</v>
      </c>
      <c r="Q49" s="95">
        <v>3</v>
      </c>
      <c r="R49" s="82"/>
      <c r="S49" s="84"/>
      <c r="T49" s="91"/>
      <c r="U49" s="82"/>
      <c r="V49" s="84"/>
      <c r="W49" s="95"/>
      <c r="X49" s="82"/>
      <c r="Y49" s="84"/>
      <c r="Z49" s="91"/>
      <c r="AA49" s="88" t="s">
        <v>25</v>
      </c>
      <c r="AB49" s="85"/>
      <c r="AC49" s="86">
        <f t="shared" si="7"/>
        <v>3</v>
      </c>
    </row>
    <row r="50" spans="1:29" s="2" customFormat="1" ht="23.25" x14ac:dyDescent="0.3">
      <c r="A50" s="4" t="s">
        <v>75</v>
      </c>
      <c r="B50" s="281"/>
      <c r="C50" s="281"/>
      <c r="D50" s="19" t="s">
        <v>74</v>
      </c>
      <c r="E50" s="6">
        <f t="shared" si="10"/>
        <v>26</v>
      </c>
      <c r="F50" s="7">
        <f t="shared" si="5"/>
        <v>2</v>
      </c>
      <c r="G50" s="8">
        <f t="shared" si="9"/>
        <v>0</v>
      </c>
      <c r="H50" s="9">
        <f t="shared" si="9"/>
        <v>26</v>
      </c>
      <c r="I50" s="82"/>
      <c r="J50" s="84"/>
      <c r="K50" s="95"/>
      <c r="L50" s="82"/>
      <c r="M50" s="84"/>
      <c r="N50" s="91"/>
      <c r="O50" s="82"/>
      <c r="P50" s="84">
        <v>26</v>
      </c>
      <c r="Q50" s="95">
        <v>2</v>
      </c>
      <c r="R50" s="82"/>
      <c r="S50" s="84"/>
      <c r="T50" s="91"/>
      <c r="U50" s="82"/>
      <c r="V50" s="84"/>
      <c r="W50" s="95"/>
      <c r="X50" s="82"/>
      <c r="Y50" s="84"/>
      <c r="Z50" s="91"/>
      <c r="AA50" s="88" t="s">
        <v>25</v>
      </c>
      <c r="AB50" s="85"/>
      <c r="AC50" s="86">
        <f t="shared" si="7"/>
        <v>3</v>
      </c>
    </row>
    <row r="51" spans="1:29" s="2" customFormat="1" ht="23.25" x14ac:dyDescent="0.3">
      <c r="A51" s="4" t="s">
        <v>77</v>
      </c>
      <c r="B51" s="281"/>
      <c r="C51" s="281"/>
      <c r="D51" s="19" t="s">
        <v>76</v>
      </c>
      <c r="E51" s="6">
        <f t="shared" si="10"/>
        <v>39</v>
      </c>
      <c r="F51" s="7">
        <f t="shared" si="5"/>
        <v>3</v>
      </c>
      <c r="G51" s="8">
        <f t="shared" si="9"/>
        <v>13</v>
      </c>
      <c r="H51" s="9">
        <f t="shared" si="9"/>
        <v>26</v>
      </c>
      <c r="I51" s="82">
        <v>13</v>
      </c>
      <c r="J51" s="84">
        <v>26</v>
      </c>
      <c r="K51" s="95">
        <v>3</v>
      </c>
      <c r="L51" s="82"/>
      <c r="M51" s="84"/>
      <c r="N51" s="91"/>
      <c r="O51" s="82"/>
      <c r="P51" s="84"/>
      <c r="Q51" s="95"/>
      <c r="R51" s="82"/>
      <c r="S51" s="84"/>
      <c r="T51" s="91"/>
      <c r="U51" s="82"/>
      <c r="V51" s="84"/>
      <c r="W51" s="95"/>
      <c r="X51" s="82"/>
      <c r="Y51" s="84"/>
      <c r="Z51" s="91"/>
      <c r="AA51" s="88" t="s">
        <v>25</v>
      </c>
      <c r="AB51" s="85"/>
      <c r="AC51" s="86">
        <f t="shared" si="7"/>
        <v>1</v>
      </c>
    </row>
    <row r="52" spans="1:29" s="2" customFormat="1" ht="23.25" x14ac:dyDescent="0.3">
      <c r="A52" s="4" t="s">
        <v>79</v>
      </c>
      <c r="B52" s="281"/>
      <c r="C52" s="281"/>
      <c r="D52" s="19" t="s">
        <v>78</v>
      </c>
      <c r="E52" s="6">
        <f t="shared" si="10"/>
        <v>26</v>
      </c>
      <c r="F52" s="7">
        <f t="shared" si="5"/>
        <v>2</v>
      </c>
      <c r="G52" s="8">
        <f t="shared" si="9"/>
        <v>13</v>
      </c>
      <c r="H52" s="9">
        <f t="shared" si="9"/>
        <v>13</v>
      </c>
      <c r="I52" s="82"/>
      <c r="J52" s="84"/>
      <c r="K52" s="95"/>
      <c r="L52" s="82"/>
      <c r="M52" s="84"/>
      <c r="N52" s="91"/>
      <c r="O52" s="82"/>
      <c r="P52" s="84"/>
      <c r="Q52" s="95"/>
      <c r="R52" s="82"/>
      <c r="S52" s="84"/>
      <c r="T52" s="91"/>
      <c r="U52" s="82"/>
      <c r="V52" s="84"/>
      <c r="W52" s="95"/>
      <c r="X52" s="82">
        <v>13</v>
      </c>
      <c r="Y52" s="84">
        <v>13</v>
      </c>
      <c r="Z52" s="91">
        <v>2</v>
      </c>
      <c r="AA52" s="88" t="s">
        <v>25</v>
      </c>
      <c r="AB52" s="85"/>
      <c r="AC52" s="86">
        <f t="shared" si="7"/>
        <v>6</v>
      </c>
    </row>
    <row r="53" spans="1:29" s="2" customFormat="1" ht="23.25" x14ac:dyDescent="0.3">
      <c r="A53" s="4" t="s">
        <v>80</v>
      </c>
      <c r="B53" s="282"/>
      <c r="C53" s="282"/>
      <c r="D53" s="21" t="s">
        <v>49</v>
      </c>
      <c r="E53" s="6">
        <f t="shared" si="10"/>
        <v>26</v>
      </c>
      <c r="F53" s="7">
        <f t="shared" si="5"/>
        <v>2</v>
      </c>
      <c r="G53" s="8">
        <f t="shared" si="9"/>
        <v>26</v>
      </c>
      <c r="H53" s="9">
        <f t="shared" si="9"/>
        <v>0</v>
      </c>
      <c r="I53" s="82"/>
      <c r="J53" s="84"/>
      <c r="K53" s="95"/>
      <c r="L53" s="82"/>
      <c r="M53" s="84"/>
      <c r="N53" s="91"/>
      <c r="O53" s="82"/>
      <c r="P53" s="84"/>
      <c r="Q53" s="95"/>
      <c r="R53" s="82"/>
      <c r="S53" s="84"/>
      <c r="T53" s="91"/>
      <c r="U53" s="82">
        <v>26</v>
      </c>
      <c r="V53" s="84"/>
      <c r="W53" s="95">
        <v>2</v>
      </c>
      <c r="X53" s="82"/>
      <c r="Y53" s="84"/>
      <c r="Z53" s="91"/>
      <c r="AA53" s="88" t="s">
        <v>25</v>
      </c>
      <c r="AB53" s="85"/>
      <c r="AC53" s="86">
        <f t="shared" si="7"/>
        <v>5</v>
      </c>
    </row>
    <row r="54" spans="1:29" s="2" customFormat="1" ht="23.25" x14ac:dyDescent="0.3">
      <c r="A54" s="4" t="s">
        <v>82</v>
      </c>
      <c r="B54" s="280" t="s">
        <v>194</v>
      </c>
      <c r="C54" s="280">
        <f>SUM(I54:J61,L54:M61,O54:P61,R54:S61,U54:V61,X54:Y61)</f>
        <v>286</v>
      </c>
      <c r="D54" s="19" t="s">
        <v>83</v>
      </c>
      <c r="E54" s="6">
        <f t="shared" si="10"/>
        <v>26</v>
      </c>
      <c r="F54" s="7">
        <f t="shared" ref="F54:F61" si="11">SUM(K54,N54,Q54,T54,W54,Z54)</f>
        <v>2</v>
      </c>
      <c r="G54" s="8">
        <f t="shared" ref="G54:G64" si="12">SUM(I54,L54,O54,R54,U54,X54)</f>
        <v>0</v>
      </c>
      <c r="H54" s="9">
        <f t="shared" ref="H54:H64" si="13">SUM(J54,M54,P54,S54,V54,Y54)</f>
        <v>26</v>
      </c>
      <c r="I54" s="82"/>
      <c r="J54" s="84"/>
      <c r="K54" s="95"/>
      <c r="L54" s="82"/>
      <c r="M54" s="84"/>
      <c r="N54" s="91"/>
      <c r="O54" s="88"/>
      <c r="P54" s="83"/>
      <c r="Q54" s="94"/>
      <c r="R54" s="82"/>
      <c r="S54" s="84"/>
      <c r="T54" s="91"/>
      <c r="U54" s="82"/>
      <c r="V54" s="84"/>
      <c r="W54" s="95"/>
      <c r="X54" s="82"/>
      <c r="Y54" s="84">
        <v>26</v>
      </c>
      <c r="Z54" s="91">
        <v>2</v>
      </c>
      <c r="AA54" s="88" t="s">
        <v>25</v>
      </c>
      <c r="AB54" s="85"/>
      <c r="AC54" s="86">
        <f t="shared" ref="AC54:AC64" si="14">MAX(IF(K54&gt;0,1,0),IF(N54&gt;0,2,0),IF(Q54&gt;0,3,0),IF(T54&gt;0,4,0),IF(W54&gt;0,5,0),IF(Z54&gt;0,6,0))</f>
        <v>6</v>
      </c>
    </row>
    <row r="55" spans="1:29" s="2" customFormat="1" ht="23.25" x14ac:dyDescent="0.3">
      <c r="A55" s="4" t="s">
        <v>84</v>
      </c>
      <c r="B55" s="280"/>
      <c r="C55" s="281"/>
      <c r="D55" s="19" t="s">
        <v>85</v>
      </c>
      <c r="E55" s="6">
        <f t="shared" si="10"/>
        <v>26</v>
      </c>
      <c r="F55" s="7">
        <f t="shared" si="11"/>
        <v>2</v>
      </c>
      <c r="G55" s="8">
        <f t="shared" si="12"/>
        <v>0</v>
      </c>
      <c r="H55" s="9">
        <f t="shared" si="13"/>
        <v>26</v>
      </c>
      <c r="I55" s="82"/>
      <c r="J55" s="84">
        <v>26</v>
      </c>
      <c r="K55" s="95">
        <v>2</v>
      </c>
      <c r="L55" s="82"/>
      <c r="M55" s="84"/>
      <c r="N55" s="91"/>
      <c r="O55" s="82"/>
      <c r="P55" s="84"/>
      <c r="Q55" s="95"/>
      <c r="R55" s="82"/>
      <c r="S55" s="84"/>
      <c r="T55" s="91"/>
      <c r="U55" s="82"/>
      <c r="V55" s="84"/>
      <c r="W55" s="95"/>
      <c r="X55" s="82"/>
      <c r="Y55" s="84"/>
      <c r="Z55" s="91"/>
      <c r="AA55" s="88" t="s">
        <v>25</v>
      </c>
      <c r="AB55" s="85"/>
      <c r="AC55" s="86">
        <f t="shared" si="14"/>
        <v>1</v>
      </c>
    </row>
    <row r="56" spans="1:29" s="2" customFormat="1" ht="23.25" x14ac:dyDescent="0.35">
      <c r="A56" s="4" t="s">
        <v>86</v>
      </c>
      <c r="B56" s="404"/>
      <c r="C56" s="281"/>
      <c r="D56" s="19" t="s">
        <v>87</v>
      </c>
      <c r="E56" s="6">
        <f t="shared" si="10"/>
        <v>26</v>
      </c>
      <c r="F56" s="7">
        <f t="shared" si="11"/>
        <v>2</v>
      </c>
      <c r="G56" s="8">
        <f t="shared" si="12"/>
        <v>0</v>
      </c>
      <c r="H56" s="9">
        <f t="shared" si="13"/>
        <v>26</v>
      </c>
      <c r="I56" s="89"/>
      <c r="J56" s="87"/>
      <c r="K56" s="96"/>
      <c r="L56" s="89"/>
      <c r="M56" s="87"/>
      <c r="N56" s="92"/>
      <c r="O56" s="82"/>
      <c r="P56" s="84"/>
      <c r="Q56" s="95"/>
      <c r="R56" s="89"/>
      <c r="S56" s="87"/>
      <c r="T56" s="92"/>
      <c r="U56" s="89"/>
      <c r="V56" s="84"/>
      <c r="W56" s="95"/>
      <c r="X56" s="82"/>
      <c r="Y56" s="87">
        <v>26</v>
      </c>
      <c r="Z56" s="91">
        <v>2</v>
      </c>
      <c r="AA56" s="88" t="s">
        <v>25</v>
      </c>
      <c r="AB56" s="87"/>
      <c r="AC56" s="86">
        <f t="shared" si="14"/>
        <v>6</v>
      </c>
    </row>
    <row r="57" spans="1:29" s="2" customFormat="1" ht="23.25" x14ac:dyDescent="0.35">
      <c r="A57" s="4" t="s">
        <v>88</v>
      </c>
      <c r="B57" s="404"/>
      <c r="C57" s="281"/>
      <c r="D57" s="20" t="s">
        <v>178</v>
      </c>
      <c r="E57" s="6">
        <f t="shared" si="10"/>
        <v>13</v>
      </c>
      <c r="F57" s="7">
        <f t="shared" si="11"/>
        <v>1</v>
      </c>
      <c r="G57" s="8">
        <f t="shared" si="12"/>
        <v>0</v>
      </c>
      <c r="H57" s="9">
        <f t="shared" si="13"/>
        <v>13</v>
      </c>
      <c r="I57" s="89"/>
      <c r="J57" s="87"/>
      <c r="K57" s="96"/>
      <c r="L57" s="89"/>
      <c r="M57" s="83">
        <v>13</v>
      </c>
      <c r="N57" s="90">
        <v>1</v>
      </c>
      <c r="O57" s="82"/>
      <c r="P57" s="84"/>
      <c r="Q57" s="95"/>
      <c r="R57" s="89"/>
      <c r="S57" s="87"/>
      <c r="T57" s="92"/>
      <c r="U57" s="89"/>
      <c r="V57" s="84"/>
      <c r="W57" s="95"/>
      <c r="X57" s="82"/>
      <c r="Y57" s="87"/>
      <c r="Z57" s="91"/>
      <c r="AA57" s="88" t="s">
        <v>25</v>
      </c>
      <c r="AB57" s="87"/>
      <c r="AC57" s="86">
        <f t="shared" si="14"/>
        <v>2</v>
      </c>
    </row>
    <row r="58" spans="1:29" s="2" customFormat="1" ht="23.25" x14ac:dyDescent="0.35">
      <c r="A58" s="4" t="s">
        <v>89</v>
      </c>
      <c r="B58" s="404"/>
      <c r="C58" s="281"/>
      <c r="D58" s="20" t="s">
        <v>179</v>
      </c>
      <c r="E58" s="6">
        <f t="shared" si="10"/>
        <v>13</v>
      </c>
      <c r="F58" s="7">
        <f t="shared" si="11"/>
        <v>1</v>
      </c>
      <c r="G58" s="8">
        <f t="shared" si="12"/>
        <v>0</v>
      </c>
      <c r="H58" s="9">
        <f t="shared" si="13"/>
        <v>13</v>
      </c>
      <c r="I58" s="89"/>
      <c r="J58" s="87"/>
      <c r="K58" s="96"/>
      <c r="L58" s="89"/>
      <c r="M58" s="83">
        <v>13</v>
      </c>
      <c r="N58" s="90">
        <v>1</v>
      </c>
      <c r="O58" s="190"/>
      <c r="P58" s="84"/>
      <c r="Q58" s="95"/>
      <c r="R58" s="89"/>
      <c r="S58" s="87"/>
      <c r="T58" s="92"/>
      <c r="U58" s="89"/>
      <c r="V58" s="84"/>
      <c r="W58" s="95"/>
      <c r="X58" s="190"/>
      <c r="Y58" s="87"/>
      <c r="Z58" s="91"/>
      <c r="AA58" s="88" t="s">
        <v>25</v>
      </c>
      <c r="AB58" s="87"/>
      <c r="AC58" s="86">
        <f t="shared" si="14"/>
        <v>2</v>
      </c>
    </row>
    <row r="59" spans="1:29" s="2" customFormat="1" ht="23.25" x14ac:dyDescent="0.35">
      <c r="A59" s="4" t="s">
        <v>90</v>
      </c>
      <c r="B59" s="404"/>
      <c r="C59" s="281"/>
      <c r="D59" s="20" t="s">
        <v>130</v>
      </c>
      <c r="E59" s="6">
        <f t="shared" si="10"/>
        <v>26</v>
      </c>
      <c r="F59" s="7">
        <f t="shared" si="11"/>
        <v>2</v>
      </c>
      <c r="G59" s="8">
        <f t="shared" si="12"/>
        <v>0</v>
      </c>
      <c r="H59" s="9">
        <f t="shared" si="13"/>
        <v>26</v>
      </c>
      <c r="I59" s="89"/>
      <c r="J59" s="87"/>
      <c r="K59" s="96"/>
      <c r="L59" s="89"/>
      <c r="M59" s="83">
        <v>26</v>
      </c>
      <c r="N59" s="90">
        <v>2</v>
      </c>
      <c r="O59" s="82"/>
      <c r="P59" s="84"/>
      <c r="Q59" s="95"/>
      <c r="R59" s="89"/>
      <c r="S59" s="87"/>
      <c r="T59" s="92"/>
      <c r="U59" s="89"/>
      <c r="V59" s="84"/>
      <c r="W59" s="95"/>
      <c r="X59" s="82"/>
      <c r="Y59" s="87"/>
      <c r="Z59" s="91"/>
      <c r="AA59" s="88" t="s">
        <v>25</v>
      </c>
      <c r="AB59" s="87"/>
      <c r="AC59" s="86">
        <f t="shared" si="14"/>
        <v>2</v>
      </c>
    </row>
    <row r="60" spans="1:29" s="2" customFormat="1" ht="23.25" x14ac:dyDescent="0.35">
      <c r="A60" s="4" t="s">
        <v>134</v>
      </c>
      <c r="B60" s="404"/>
      <c r="C60" s="281"/>
      <c r="D60" s="20" t="s">
        <v>222</v>
      </c>
      <c r="E60" s="6">
        <f t="shared" si="10"/>
        <v>26</v>
      </c>
      <c r="F60" s="7">
        <f t="shared" si="11"/>
        <v>2</v>
      </c>
      <c r="G60" s="8">
        <f t="shared" si="12"/>
        <v>0</v>
      </c>
      <c r="H60" s="9">
        <f t="shared" si="13"/>
        <v>26</v>
      </c>
      <c r="I60" s="89"/>
      <c r="J60" s="87"/>
      <c r="K60" s="96"/>
      <c r="L60" s="89"/>
      <c r="M60" s="83"/>
      <c r="N60" s="90"/>
      <c r="O60" s="193"/>
      <c r="P60" s="84"/>
      <c r="Q60" s="95"/>
      <c r="R60" s="89"/>
      <c r="S60" s="87"/>
      <c r="T60" s="92"/>
      <c r="U60" s="89"/>
      <c r="V60" s="84">
        <v>13</v>
      </c>
      <c r="W60" s="95">
        <v>1</v>
      </c>
      <c r="X60" s="193"/>
      <c r="Y60" s="87">
        <v>13</v>
      </c>
      <c r="Z60" s="91">
        <v>1</v>
      </c>
      <c r="AA60" s="88" t="s">
        <v>25</v>
      </c>
      <c r="AB60" s="87"/>
      <c r="AC60" s="86">
        <f t="shared" si="14"/>
        <v>6</v>
      </c>
    </row>
    <row r="61" spans="1:29" s="2" customFormat="1" ht="23.25" x14ac:dyDescent="0.35">
      <c r="A61" s="4" t="s">
        <v>91</v>
      </c>
      <c r="B61" s="404"/>
      <c r="C61" s="281"/>
      <c r="D61" s="23" t="s">
        <v>217</v>
      </c>
      <c r="E61" s="6">
        <f t="shared" si="10"/>
        <v>130</v>
      </c>
      <c r="F61" s="7">
        <f t="shared" si="11"/>
        <v>10</v>
      </c>
      <c r="G61" s="8">
        <f t="shared" si="12"/>
        <v>0</v>
      </c>
      <c r="H61" s="9">
        <f t="shared" si="13"/>
        <v>130</v>
      </c>
      <c r="I61" s="89"/>
      <c r="J61" s="87"/>
      <c r="K61" s="96"/>
      <c r="L61" s="89"/>
      <c r="M61" s="83">
        <v>26</v>
      </c>
      <c r="N61" s="90">
        <v>2</v>
      </c>
      <c r="O61" s="88"/>
      <c r="P61" s="83">
        <v>26</v>
      </c>
      <c r="Q61" s="94">
        <v>2</v>
      </c>
      <c r="R61" s="88"/>
      <c r="S61" s="83">
        <v>26</v>
      </c>
      <c r="T61" s="90">
        <v>2</v>
      </c>
      <c r="U61" s="88"/>
      <c r="V61" s="83">
        <v>26</v>
      </c>
      <c r="W61" s="94">
        <v>2</v>
      </c>
      <c r="X61" s="88"/>
      <c r="Y61" s="83">
        <v>26</v>
      </c>
      <c r="Z61" s="90">
        <v>2</v>
      </c>
      <c r="AA61" s="88" t="s">
        <v>25</v>
      </c>
      <c r="AB61" s="87"/>
      <c r="AC61" s="86">
        <f t="shared" si="14"/>
        <v>6</v>
      </c>
    </row>
    <row r="62" spans="1:29" s="2" customFormat="1" ht="39" customHeight="1" x14ac:dyDescent="0.35">
      <c r="A62" s="4" t="s">
        <v>135</v>
      </c>
      <c r="B62" s="280" t="s">
        <v>184</v>
      </c>
      <c r="C62" s="280">
        <v>156</v>
      </c>
      <c r="D62" s="23" t="s">
        <v>220</v>
      </c>
      <c r="E62" s="6">
        <f>SUM(G62:H62)</f>
        <v>78</v>
      </c>
      <c r="F62" s="7">
        <f>SUM(K62,N62,Q62,T62,W62,Z62)</f>
        <v>6</v>
      </c>
      <c r="G62" s="8">
        <f t="shared" ref="G62:G63" si="15">SUM(I62,L62,O62,R62,U62,X62)</f>
        <v>0</v>
      </c>
      <c r="H62" s="9">
        <f t="shared" si="13"/>
        <v>78</v>
      </c>
      <c r="I62" s="89"/>
      <c r="J62" s="87"/>
      <c r="K62" s="96"/>
      <c r="L62" s="89"/>
      <c r="M62" s="83"/>
      <c r="N62" s="90"/>
      <c r="O62" s="88"/>
      <c r="P62" s="83">
        <v>39</v>
      </c>
      <c r="Q62" s="94">
        <v>3</v>
      </c>
      <c r="R62" s="88"/>
      <c r="S62" s="83">
        <v>39</v>
      </c>
      <c r="T62" s="90">
        <v>3</v>
      </c>
      <c r="U62" s="88"/>
      <c r="V62" s="83"/>
      <c r="W62" s="94"/>
      <c r="X62" s="88"/>
      <c r="Y62" s="83"/>
      <c r="Z62" s="93"/>
      <c r="AA62" s="88" t="s">
        <v>25</v>
      </c>
      <c r="AB62" s="87" t="s">
        <v>26</v>
      </c>
      <c r="AC62" s="86">
        <f t="shared" ref="AC62:AC63" si="16">MAX(IF(K62&gt;0,1,0),IF(N62&gt;0,2,0),IF(Q62&gt;0,3,0),IF(T62&gt;0,4,0),IF(W62&gt;0,5,0),IF(Z62&gt;0,6,0))</f>
        <v>4</v>
      </c>
    </row>
    <row r="63" spans="1:29" s="2" customFormat="1" ht="35.25" customHeight="1" x14ac:dyDescent="0.35">
      <c r="A63" s="4" t="s">
        <v>218</v>
      </c>
      <c r="B63" s="281"/>
      <c r="C63" s="281"/>
      <c r="D63" s="23" t="s">
        <v>221</v>
      </c>
      <c r="E63" s="6">
        <f>SUM(G63:H63)</f>
        <v>78</v>
      </c>
      <c r="F63" s="7">
        <f>SUM(K63,N63,Q63,T63,W63,Z63)</f>
        <v>6</v>
      </c>
      <c r="G63" s="8">
        <f t="shared" si="15"/>
        <v>0</v>
      </c>
      <c r="H63" s="9">
        <f t="shared" ref="H63" si="17">SUM(J63,M63,P63,S63,V63,Y63)</f>
        <v>78</v>
      </c>
      <c r="I63" s="89"/>
      <c r="J63" s="87"/>
      <c r="K63" s="96"/>
      <c r="L63" s="89"/>
      <c r="M63" s="83"/>
      <c r="N63" s="90"/>
      <c r="O63" s="88"/>
      <c r="P63" s="83"/>
      <c r="Q63" s="94"/>
      <c r="R63" s="88"/>
      <c r="S63" s="83"/>
      <c r="T63" s="90"/>
      <c r="U63" s="88"/>
      <c r="V63" s="83">
        <v>39</v>
      </c>
      <c r="W63" s="94">
        <v>3</v>
      </c>
      <c r="X63" s="88"/>
      <c r="Y63" s="83">
        <v>39</v>
      </c>
      <c r="Z63" s="90">
        <v>3</v>
      </c>
      <c r="AA63" s="88" t="s">
        <v>25</v>
      </c>
      <c r="AB63" s="87" t="s">
        <v>26</v>
      </c>
      <c r="AC63" s="86">
        <f t="shared" si="16"/>
        <v>6</v>
      </c>
    </row>
    <row r="64" spans="1:29" s="2" customFormat="1" ht="24" thickBot="1" x14ac:dyDescent="0.35">
      <c r="A64" s="4" t="s">
        <v>219</v>
      </c>
      <c r="B64" s="24"/>
      <c r="C64" s="24"/>
      <c r="D64" s="25" t="s">
        <v>204</v>
      </c>
      <c r="E64" s="6">
        <f>SUM(G64:H64)</f>
        <v>13</v>
      </c>
      <c r="F64" s="7">
        <f t="shared" si="5"/>
        <v>1</v>
      </c>
      <c r="G64" s="8">
        <f t="shared" si="12"/>
        <v>13</v>
      </c>
      <c r="H64" s="9">
        <f t="shared" si="13"/>
        <v>0</v>
      </c>
      <c r="I64" s="11"/>
      <c r="J64" s="109"/>
      <c r="K64" s="110"/>
      <c r="L64" s="11"/>
      <c r="M64" s="109"/>
      <c r="N64" s="111"/>
      <c r="O64" s="11"/>
      <c r="P64" s="109"/>
      <c r="Q64" s="110"/>
      <c r="R64" s="11">
        <v>13</v>
      </c>
      <c r="S64" s="109"/>
      <c r="T64" s="111">
        <v>1</v>
      </c>
      <c r="U64" s="11"/>
      <c r="V64" s="109"/>
      <c r="W64" s="110"/>
      <c r="X64" s="11"/>
      <c r="Y64" s="109"/>
      <c r="Z64" s="111"/>
      <c r="AA64" s="10" t="s">
        <v>25</v>
      </c>
      <c r="AB64" s="112"/>
      <c r="AC64" s="113">
        <f t="shared" si="14"/>
        <v>4</v>
      </c>
    </row>
    <row r="65" spans="1:29" ht="24" thickBot="1" x14ac:dyDescent="0.35">
      <c r="A65" s="26"/>
      <c r="B65" s="27"/>
      <c r="C65" s="27"/>
      <c r="D65" s="28"/>
      <c r="E65" s="29">
        <f t="shared" ref="E65:Z65" si="18">SUM(E24:E64)</f>
        <v>1378</v>
      </c>
      <c r="F65" s="30">
        <f t="shared" si="18"/>
        <v>106</v>
      </c>
      <c r="G65" s="31">
        <f t="shared" si="18"/>
        <v>390</v>
      </c>
      <c r="H65" s="30">
        <f t="shared" si="18"/>
        <v>988</v>
      </c>
      <c r="I65" s="15">
        <f t="shared" si="18"/>
        <v>52</v>
      </c>
      <c r="J65" s="114">
        <f t="shared" si="18"/>
        <v>156</v>
      </c>
      <c r="K65" s="115">
        <f t="shared" si="18"/>
        <v>16</v>
      </c>
      <c r="L65" s="33">
        <f t="shared" si="18"/>
        <v>39</v>
      </c>
      <c r="M65" s="114">
        <f t="shared" si="18"/>
        <v>182</v>
      </c>
      <c r="N65" s="116">
        <f t="shared" si="18"/>
        <v>17</v>
      </c>
      <c r="O65" s="33">
        <f t="shared" si="18"/>
        <v>91</v>
      </c>
      <c r="P65" s="114">
        <f t="shared" si="18"/>
        <v>169</v>
      </c>
      <c r="Q65" s="115">
        <f t="shared" si="18"/>
        <v>20</v>
      </c>
      <c r="R65" s="33">
        <f t="shared" si="18"/>
        <v>65</v>
      </c>
      <c r="S65" s="114">
        <f t="shared" si="18"/>
        <v>182</v>
      </c>
      <c r="T65" s="116">
        <f t="shared" si="18"/>
        <v>19</v>
      </c>
      <c r="U65" s="33">
        <f t="shared" si="18"/>
        <v>65</v>
      </c>
      <c r="V65" s="114">
        <f t="shared" si="18"/>
        <v>130</v>
      </c>
      <c r="W65" s="115">
        <f t="shared" si="18"/>
        <v>15</v>
      </c>
      <c r="X65" s="33">
        <f t="shared" si="18"/>
        <v>78</v>
      </c>
      <c r="Y65" s="114">
        <f t="shared" si="18"/>
        <v>169</v>
      </c>
      <c r="Z65" s="116">
        <f t="shared" si="18"/>
        <v>19</v>
      </c>
      <c r="AA65" s="33"/>
      <c r="AB65" s="117"/>
      <c r="AC65" s="118"/>
    </row>
    <row r="66" spans="1:29" ht="22.5" x14ac:dyDescent="0.3">
      <c r="A66" s="391" t="s">
        <v>195</v>
      </c>
      <c r="B66" s="392"/>
      <c r="C66" s="392"/>
      <c r="D66" s="392"/>
      <c r="E66" s="392"/>
      <c r="F66" s="392"/>
      <c r="G66" s="392"/>
      <c r="H66" s="392"/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393"/>
      <c r="T66" s="393"/>
      <c r="U66" s="393"/>
      <c r="V66" s="393"/>
      <c r="W66" s="393"/>
      <c r="X66" s="393"/>
      <c r="Y66" s="393"/>
      <c r="Z66" s="393"/>
      <c r="AA66" s="393"/>
      <c r="AB66" s="393"/>
      <c r="AC66" s="394"/>
    </row>
    <row r="67" spans="1:29" ht="23.25" x14ac:dyDescent="0.3">
      <c r="A67" s="34" t="s">
        <v>23</v>
      </c>
      <c r="B67" s="398" t="s">
        <v>196</v>
      </c>
      <c r="C67" s="301">
        <f>SUM(I67:J72,L67:M72,O67:P72,R67:S72,U67:V72,X67:Y72)</f>
        <v>195</v>
      </c>
      <c r="D67" s="35" t="s">
        <v>93</v>
      </c>
      <c r="E67" s="36">
        <f t="shared" ref="E67:E72" si="19">SUM(G67:H67)</f>
        <v>104</v>
      </c>
      <c r="F67" s="37">
        <f t="shared" ref="F67:F72" si="20">SUM(K67,N67,Q67,T67,W67,Z67)</f>
        <v>8</v>
      </c>
      <c r="G67" s="38">
        <f t="shared" ref="G67:H72" si="21">SUM(I67,L67,O67,R67,U67,X67)</f>
        <v>0</v>
      </c>
      <c r="H67" s="39">
        <f t="shared" si="21"/>
        <v>104</v>
      </c>
      <c r="I67" s="82"/>
      <c r="J67" s="84">
        <v>26</v>
      </c>
      <c r="K67" s="95">
        <v>2</v>
      </c>
      <c r="L67" s="82"/>
      <c r="M67" s="84">
        <v>26</v>
      </c>
      <c r="N67" s="91">
        <v>2</v>
      </c>
      <c r="O67" s="82"/>
      <c r="P67" s="84">
        <v>26</v>
      </c>
      <c r="Q67" s="95">
        <v>2</v>
      </c>
      <c r="R67" s="82"/>
      <c r="S67" s="84">
        <v>26</v>
      </c>
      <c r="T67" s="91">
        <v>2</v>
      </c>
      <c r="U67" s="82"/>
      <c r="V67" s="84"/>
      <c r="W67" s="95"/>
      <c r="X67" s="82"/>
      <c r="Y67" s="84"/>
      <c r="Z67" s="91"/>
      <c r="AA67" s="88" t="s">
        <v>25</v>
      </c>
      <c r="AB67" s="85"/>
      <c r="AC67" s="86">
        <f t="shared" ref="AC67:AC72" si="22">MAX(IF(K67&gt;0,1,0),IF(N67&gt;0,2,0),IF(Q67&gt;0,3,0),IF(T67&gt;0,4,0),IF(W67&gt;0,5,0),IF(Z67&gt;0,6,0))</f>
        <v>4</v>
      </c>
    </row>
    <row r="68" spans="1:29" ht="23.25" x14ac:dyDescent="0.3">
      <c r="A68" s="34" t="s">
        <v>27</v>
      </c>
      <c r="B68" s="400"/>
      <c r="C68" s="405"/>
      <c r="D68" s="35" t="s">
        <v>94</v>
      </c>
      <c r="E68" s="36">
        <f t="shared" si="19"/>
        <v>13</v>
      </c>
      <c r="F68" s="37">
        <f t="shared" si="20"/>
        <v>1</v>
      </c>
      <c r="G68" s="38">
        <f t="shared" si="21"/>
        <v>0</v>
      </c>
      <c r="H68" s="39">
        <f t="shared" si="21"/>
        <v>13</v>
      </c>
      <c r="I68" s="88"/>
      <c r="J68" s="83"/>
      <c r="K68" s="94"/>
      <c r="L68" s="88"/>
      <c r="M68" s="83"/>
      <c r="N68" s="90"/>
      <c r="O68" s="88"/>
      <c r="P68" s="83"/>
      <c r="Q68" s="94"/>
      <c r="R68" s="88"/>
      <c r="S68" s="83">
        <v>13</v>
      </c>
      <c r="T68" s="90">
        <v>1</v>
      </c>
      <c r="U68" s="88"/>
      <c r="V68" s="83"/>
      <c r="W68" s="94"/>
      <c r="X68" s="88"/>
      <c r="Y68" s="83"/>
      <c r="Z68" s="90"/>
      <c r="AA68" s="88" t="s">
        <v>25</v>
      </c>
      <c r="AB68" s="85"/>
      <c r="AC68" s="86">
        <f t="shared" si="22"/>
        <v>4</v>
      </c>
    </row>
    <row r="69" spans="1:29" ht="23.25" x14ac:dyDescent="0.3">
      <c r="A69" s="34" t="s">
        <v>28</v>
      </c>
      <c r="B69" s="400"/>
      <c r="C69" s="405"/>
      <c r="D69" s="35" t="s">
        <v>95</v>
      </c>
      <c r="E69" s="36">
        <f t="shared" si="19"/>
        <v>26</v>
      </c>
      <c r="F69" s="37">
        <f t="shared" si="20"/>
        <v>2</v>
      </c>
      <c r="G69" s="38">
        <f t="shared" si="21"/>
        <v>0</v>
      </c>
      <c r="H69" s="39">
        <f t="shared" si="21"/>
        <v>26</v>
      </c>
      <c r="I69" s="88"/>
      <c r="J69" s="83"/>
      <c r="K69" s="94"/>
      <c r="L69" s="88"/>
      <c r="M69" s="83"/>
      <c r="N69" s="90"/>
      <c r="O69" s="88"/>
      <c r="P69" s="83"/>
      <c r="Q69" s="94"/>
      <c r="R69" s="88"/>
      <c r="S69" s="83"/>
      <c r="T69" s="90"/>
      <c r="U69" s="88"/>
      <c r="V69" s="83">
        <v>26</v>
      </c>
      <c r="W69" s="94">
        <v>2</v>
      </c>
      <c r="X69" s="88"/>
      <c r="Y69" s="83"/>
      <c r="Z69" s="90"/>
      <c r="AA69" s="88" t="s">
        <v>25</v>
      </c>
      <c r="AB69" s="85"/>
      <c r="AC69" s="86">
        <f t="shared" si="22"/>
        <v>5</v>
      </c>
    </row>
    <row r="70" spans="1:29" ht="23.25" x14ac:dyDescent="0.3">
      <c r="A70" s="34" t="s">
        <v>30</v>
      </c>
      <c r="B70" s="400"/>
      <c r="C70" s="405"/>
      <c r="D70" s="40" t="s">
        <v>96</v>
      </c>
      <c r="E70" s="36">
        <f t="shared" si="19"/>
        <v>26</v>
      </c>
      <c r="F70" s="37">
        <f t="shared" si="20"/>
        <v>2</v>
      </c>
      <c r="G70" s="38">
        <f>SUM(I70,L70,O70,R70,U70,X70)</f>
        <v>0</v>
      </c>
      <c r="H70" s="39">
        <f>SUM(J70,M70,P70,S70,V70,Y70)</f>
        <v>26</v>
      </c>
      <c r="I70" s="82"/>
      <c r="J70" s="84"/>
      <c r="K70" s="95"/>
      <c r="L70" s="82"/>
      <c r="M70" s="84"/>
      <c r="N70" s="91"/>
      <c r="O70" s="82"/>
      <c r="P70" s="84">
        <v>26</v>
      </c>
      <c r="Q70" s="95">
        <v>2</v>
      </c>
      <c r="R70" s="82"/>
      <c r="S70" s="84"/>
      <c r="T70" s="91"/>
      <c r="U70" s="82"/>
      <c r="V70" s="84"/>
      <c r="W70" s="95"/>
      <c r="X70" s="82"/>
      <c r="Y70" s="84"/>
      <c r="Z70" s="91"/>
      <c r="AA70" s="88" t="s">
        <v>25</v>
      </c>
      <c r="AB70" s="85"/>
      <c r="AC70" s="86">
        <f t="shared" si="22"/>
        <v>3</v>
      </c>
    </row>
    <row r="71" spans="1:29" ht="23.25" x14ac:dyDescent="0.3">
      <c r="A71" s="34" t="s">
        <v>32</v>
      </c>
      <c r="B71" s="400"/>
      <c r="C71" s="405"/>
      <c r="D71" s="199" t="s">
        <v>226</v>
      </c>
      <c r="E71" s="36">
        <f t="shared" si="19"/>
        <v>13</v>
      </c>
      <c r="F71" s="37">
        <f t="shared" si="20"/>
        <v>1</v>
      </c>
      <c r="G71" s="38">
        <f>SUM(I71,L71,O71,R71,U71,X71)</f>
        <v>0</v>
      </c>
      <c r="H71" s="39">
        <f>SUM(J71,M71,P71,S71,V71,Y71)</f>
        <v>13</v>
      </c>
      <c r="I71" s="11"/>
      <c r="J71" s="109">
        <v>13</v>
      </c>
      <c r="K71" s="110">
        <v>1</v>
      </c>
      <c r="L71" s="11"/>
      <c r="M71" s="109"/>
      <c r="N71" s="111"/>
      <c r="O71" s="11"/>
      <c r="P71" s="109"/>
      <c r="Q71" s="110"/>
      <c r="R71" s="11"/>
      <c r="S71" s="109"/>
      <c r="T71" s="111"/>
      <c r="U71" s="11"/>
      <c r="V71" s="109"/>
      <c r="W71" s="110"/>
      <c r="X71" s="11"/>
      <c r="Y71" s="109"/>
      <c r="Z71" s="111"/>
      <c r="AA71" s="10" t="s">
        <v>25</v>
      </c>
      <c r="AB71" s="112"/>
      <c r="AC71" s="86">
        <f t="shared" si="22"/>
        <v>1</v>
      </c>
    </row>
    <row r="72" spans="1:29" ht="24" thickBot="1" x14ac:dyDescent="0.35">
      <c r="A72" s="34" t="s">
        <v>33</v>
      </c>
      <c r="B72" s="402"/>
      <c r="C72" s="406"/>
      <c r="D72" s="35" t="s">
        <v>97</v>
      </c>
      <c r="E72" s="36">
        <f t="shared" si="19"/>
        <v>13</v>
      </c>
      <c r="F72" s="37">
        <f t="shared" si="20"/>
        <v>1</v>
      </c>
      <c r="G72" s="38">
        <f t="shared" si="21"/>
        <v>13</v>
      </c>
      <c r="H72" s="39">
        <f t="shared" si="21"/>
        <v>0</v>
      </c>
      <c r="I72" s="11">
        <v>13</v>
      </c>
      <c r="J72" s="109"/>
      <c r="K72" s="110">
        <v>1</v>
      </c>
      <c r="L72" s="11"/>
      <c r="M72" s="109"/>
      <c r="N72" s="111"/>
      <c r="O72" s="11"/>
      <c r="P72" s="109"/>
      <c r="Q72" s="110"/>
      <c r="R72" s="11"/>
      <c r="S72" s="109"/>
      <c r="T72" s="111"/>
      <c r="U72" s="11"/>
      <c r="V72" s="109"/>
      <c r="W72" s="110"/>
      <c r="X72" s="11"/>
      <c r="Y72" s="109"/>
      <c r="Z72" s="111"/>
      <c r="AA72" s="10" t="s">
        <v>25</v>
      </c>
      <c r="AB72" s="112"/>
      <c r="AC72" s="113">
        <f t="shared" si="22"/>
        <v>1</v>
      </c>
    </row>
    <row r="73" spans="1:29" ht="24" thickBot="1" x14ac:dyDescent="0.35">
      <c r="A73" s="26"/>
      <c r="B73" s="27"/>
      <c r="C73" s="27"/>
      <c r="D73" s="28"/>
      <c r="E73" s="14">
        <f t="shared" ref="E73:Z73" si="23">SUM(E67:E72)</f>
        <v>195</v>
      </c>
      <c r="F73" s="30">
        <f t="shared" si="23"/>
        <v>15</v>
      </c>
      <c r="G73" s="18">
        <f t="shared" si="23"/>
        <v>13</v>
      </c>
      <c r="H73" s="30">
        <f t="shared" si="23"/>
        <v>182</v>
      </c>
      <c r="I73" s="119">
        <f t="shared" si="23"/>
        <v>13</v>
      </c>
      <c r="J73" s="120">
        <f t="shared" si="23"/>
        <v>39</v>
      </c>
      <c r="K73" s="76">
        <f t="shared" si="23"/>
        <v>4</v>
      </c>
      <c r="L73" s="121">
        <f t="shared" si="23"/>
        <v>0</v>
      </c>
      <c r="M73" s="120">
        <f t="shared" si="23"/>
        <v>26</v>
      </c>
      <c r="N73" s="122">
        <f t="shared" si="23"/>
        <v>2</v>
      </c>
      <c r="O73" s="121">
        <f t="shared" si="23"/>
        <v>0</v>
      </c>
      <c r="P73" s="120">
        <f t="shared" si="23"/>
        <v>52</v>
      </c>
      <c r="Q73" s="76">
        <f t="shared" si="23"/>
        <v>4</v>
      </c>
      <c r="R73" s="121">
        <f t="shared" si="23"/>
        <v>0</v>
      </c>
      <c r="S73" s="120">
        <f t="shared" si="23"/>
        <v>39</v>
      </c>
      <c r="T73" s="122">
        <f t="shared" si="23"/>
        <v>3</v>
      </c>
      <c r="U73" s="121">
        <f t="shared" si="23"/>
        <v>0</v>
      </c>
      <c r="V73" s="120">
        <f t="shared" si="23"/>
        <v>26</v>
      </c>
      <c r="W73" s="76">
        <f t="shared" si="23"/>
        <v>2</v>
      </c>
      <c r="X73" s="121">
        <f t="shared" si="23"/>
        <v>0</v>
      </c>
      <c r="Y73" s="120">
        <f t="shared" si="23"/>
        <v>0</v>
      </c>
      <c r="Z73" s="122">
        <f t="shared" si="23"/>
        <v>0</v>
      </c>
      <c r="AA73" s="121"/>
      <c r="AB73" s="120"/>
      <c r="AC73" s="123"/>
    </row>
    <row r="74" spans="1:29" ht="22.5" x14ac:dyDescent="0.3">
      <c r="A74" s="391" t="s">
        <v>98</v>
      </c>
      <c r="B74" s="392"/>
      <c r="C74" s="392"/>
      <c r="D74" s="392"/>
      <c r="E74" s="392"/>
      <c r="F74" s="392"/>
      <c r="G74" s="392"/>
      <c r="H74" s="392"/>
      <c r="I74" s="393"/>
      <c r="J74" s="393"/>
      <c r="K74" s="393"/>
      <c r="L74" s="393"/>
      <c r="M74" s="393"/>
      <c r="N74" s="393"/>
      <c r="O74" s="393"/>
      <c r="P74" s="393"/>
      <c r="Q74" s="393"/>
      <c r="R74" s="393"/>
      <c r="S74" s="393"/>
      <c r="T74" s="393"/>
      <c r="U74" s="393"/>
      <c r="V74" s="393"/>
      <c r="W74" s="393"/>
      <c r="X74" s="393"/>
      <c r="Y74" s="393"/>
      <c r="Z74" s="393"/>
      <c r="AA74" s="393"/>
      <c r="AB74" s="393"/>
      <c r="AC74" s="394"/>
    </row>
    <row r="75" spans="1:29" ht="23.25" x14ac:dyDescent="0.3">
      <c r="A75" s="42" t="s">
        <v>23</v>
      </c>
      <c r="B75" s="298" t="s">
        <v>197</v>
      </c>
      <c r="C75" s="301">
        <f>SUM(I75:J77,L75:M77,O75:P77,R75:S77,U75:V77,X75:Y77)</f>
        <v>720</v>
      </c>
      <c r="D75" s="200" t="s">
        <v>177</v>
      </c>
      <c r="E75" s="201">
        <f>SUM(G75:H75)</f>
        <v>240</v>
      </c>
      <c r="F75" s="202">
        <f>SUM(K75,N75,Q75,T75,W75,Z75)</f>
        <v>4</v>
      </c>
      <c r="G75" s="203">
        <f t="shared" ref="G75:H77" si="24">SUM(I75,L75,O75,R75,U75,X75)</f>
        <v>0</v>
      </c>
      <c r="H75" s="204">
        <f t="shared" si="24"/>
        <v>240</v>
      </c>
      <c r="I75" s="205"/>
      <c r="J75" s="206"/>
      <c r="K75" s="207"/>
      <c r="L75" s="205"/>
      <c r="M75" s="206"/>
      <c r="N75" s="208"/>
      <c r="O75" s="205"/>
      <c r="P75" s="206">
        <v>240</v>
      </c>
      <c r="Q75" s="209">
        <v>4</v>
      </c>
      <c r="R75" s="205"/>
      <c r="S75" s="206"/>
      <c r="T75" s="208"/>
      <c r="U75" s="205"/>
      <c r="V75" s="206"/>
      <c r="W75" s="209"/>
      <c r="X75" s="205"/>
      <c r="Y75" s="206"/>
      <c r="Z75" s="208"/>
      <c r="AA75" s="88" t="s">
        <v>92</v>
      </c>
      <c r="AB75" s="85"/>
      <c r="AC75" s="86">
        <f>MAX(IF(K75&gt;0,1,0),IF(N75&gt;0,2,0),IF(Q75&gt;0,3,0),IF(T75&gt;0,4,0),IF(W75&gt;0,5,0),IF(Z75&gt;0,6,0))</f>
        <v>3</v>
      </c>
    </row>
    <row r="76" spans="1:29" ht="23.25" x14ac:dyDescent="0.3">
      <c r="A76" s="42" t="s">
        <v>27</v>
      </c>
      <c r="B76" s="299"/>
      <c r="C76" s="302"/>
      <c r="D76" s="210" t="s">
        <v>176</v>
      </c>
      <c r="E76" s="201">
        <f>SUM(G76:H76)</f>
        <v>240</v>
      </c>
      <c r="F76" s="202">
        <f>SUM(K76,N76,Q76,T76,W76,Z76)</f>
        <v>4</v>
      </c>
      <c r="G76" s="203">
        <f t="shared" si="24"/>
        <v>0</v>
      </c>
      <c r="H76" s="204">
        <f t="shared" si="24"/>
        <v>240</v>
      </c>
      <c r="I76" s="205"/>
      <c r="J76" s="206"/>
      <c r="K76" s="207"/>
      <c r="L76" s="205"/>
      <c r="M76" s="206"/>
      <c r="N76" s="208"/>
      <c r="O76" s="205"/>
      <c r="P76" s="206"/>
      <c r="Q76" s="209"/>
      <c r="R76" s="205"/>
      <c r="S76" s="206">
        <v>240</v>
      </c>
      <c r="T76" s="208">
        <v>4</v>
      </c>
      <c r="U76" s="205"/>
      <c r="V76" s="206"/>
      <c r="W76" s="209"/>
      <c r="X76" s="205"/>
      <c r="Y76" s="206"/>
      <c r="Z76" s="208"/>
      <c r="AA76" s="88" t="s">
        <v>92</v>
      </c>
      <c r="AB76" s="85"/>
      <c r="AC76" s="86">
        <f>MAX(IF(K76&gt;0,1,0),IF(N76&gt;0,2,0),IF(Q76&gt;0,3,0),IF(T76&gt;0,4,0),IF(W76&gt;0,5,0),IF(Z76&gt;0,6,0))</f>
        <v>4</v>
      </c>
    </row>
    <row r="77" spans="1:29" ht="24" thickBot="1" x14ac:dyDescent="0.35">
      <c r="A77" s="42" t="s">
        <v>99</v>
      </c>
      <c r="B77" s="300"/>
      <c r="C77" s="303"/>
      <c r="D77" s="211" t="s">
        <v>175</v>
      </c>
      <c r="E77" s="201">
        <f>SUM(G77:H77)</f>
        <v>240</v>
      </c>
      <c r="F77" s="202">
        <f>SUM(K77,N77,Q77,T77,W77,Z77)</f>
        <v>4</v>
      </c>
      <c r="G77" s="203">
        <f t="shared" si="24"/>
        <v>0</v>
      </c>
      <c r="H77" s="204">
        <f t="shared" si="24"/>
        <v>240</v>
      </c>
      <c r="I77" s="212"/>
      <c r="J77" s="213"/>
      <c r="K77" s="214"/>
      <c r="L77" s="212"/>
      <c r="M77" s="213"/>
      <c r="N77" s="215"/>
      <c r="O77" s="212"/>
      <c r="P77" s="213"/>
      <c r="Q77" s="216"/>
      <c r="R77" s="212"/>
      <c r="S77" s="213"/>
      <c r="T77" s="217"/>
      <c r="U77" s="212"/>
      <c r="V77" s="213">
        <v>240</v>
      </c>
      <c r="W77" s="216">
        <v>4</v>
      </c>
      <c r="X77" s="212"/>
      <c r="Y77" s="213"/>
      <c r="Z77" s="217"/>
      <c r="AA77" s="10" t="s">
        <v>92</v>
      </c>
      <c r="AB77" s="126"/>
      <c r="AC77" s="113">
        <f>MAX(IF(K77&gt;0,1,0),IF(N77&gt;0,2,0),IF(Q77&gt;0,3,0),IF(T77&gt;0,4,0),IF(W77&gt;0,5,0),IF(Z77&gt;0,6,0))</f>
        <v>5</v>
      </c>
    </row>
    <row r="78" spans="1:29" ht="24" thickBot="1" x14ac:dyDescent="0.35">
      <c r="A78" s="26"/>
      <c r="B78" s="27"/>
      <c r="C78" s="27"/>
      <c r="D78" s="43"/>
      <c r="E78" s="27">
        <f>SUM(E75:E77)</f>
        <v>720</v>
      </c>
      <c r="F78" s="41">
        <f>SUM(F75:F77)</f>
        <v>12</v>
      </c>
      <c r="G78" s="44">
        <f t="shared" ref="G78:Z78" si="25">SUM(G75:G77)</f>
        <v>0</v>
      </c>
      <c r="H78" s="45">
        <f t="shared" si="25"/>
        <v>720</v>
      </c>
      <c r="I78" s="119">
        <f>SUM(I75:I77)</f>
        <v>0</v>
      </c>
      <c r="J78" s="120">
        <f t="shared" si="25"/>
        <v>0</v>
      </c>
      <c r="K78" s="76">
        <f t="shared" si="25"/>
        <v>0</v>
      </c>
      <c r="L78" s="121">
        <f t="shared" si="25"/>
        <v>0</v>
      </c>
      <c r="M78" s="120">
        <f t="shared" si="25"/>
        <v>0</v>
      </c>
      <c r="N78" s="122">
        <f t="shared" si="25"/>
        <v>0</v>
      </c>
      <c r="O78" s="121">
        <f t="shared" si="25"/>
        <v>0</v>
      </c>
      <c r="P78" s="120">
        <f t="shared" si="25"/>
        <v>240</v>
      </c>
      <c r="Q78" s="76">
        <f t="shared" si="25"/>
        <v>4</v>
      </c>
      <c r="R78" s="121">
        <f t="shared" si="25"/>
        <v>0</v>
      </c>
      <c r="S78" s="120">
        <f t="shared" si="25"/>
        <v>240</v>
      </c>
      <c r="T78" s="122">
        <f t="shared" si="25"/>
        <v>4</v>
      </c>
      <c r="U78" s="121">
        <f t="shared" si="25"/>
        <v>0</v>
      </c>
      <c r="V78" s="120">
        <f t="shared" si="25"/>
        <v>240</v>
      </c>
      <c r="W78" s="76">
        <f t="shared" si="25"/>
        <v>4</v>
      </c>
      <c r="X78" s="121">
        <f t="shared" si="25"/>
        <v>0</v>
      </c>
      <c r="Y78" s="120">
        <f t="shared" si="25"/>
        <v>0</v>
      </c>
      <c r="Z78" s="122">
        <f t="shared" si="25"/>
        <v>0</v>
      </c>
      <c r="AA78" s="121"/>
      <c r="AB78" s="120"/>
      <c r="AC78" s="123"/>
    </row>
    <row r="79" spans="1:29" ht="24" thickTop="1" thickBot="1" x14ac:dyDescent="0.35">
      <c r="A79" s="387"/>
      <c r="B79" s="388"/>
      <c r="C79" s="388"/>
      <c r="D79" s="388"/>
      <c r="E79" s="388"/>
      <c r="F79" s="388"/>
      <c r="G79" s="388"/>
      <c r="H79" s="388"/>
      <c r="I79" s="389"/>
      <c r="J79" s="389"/>
      <c r="K79" s="389"/>
      <c r="L79" s="389"/>
      <c r="M79" s="389"/>
      <c r="N79" s="389"/>
      <c r="O79" s="389"/>
      <c r="P79" s="389"/>
      <c r="Q79" s="389"/>
      <c r="R79" s="389"/>
      <c r="S79" s="389"/>
      <c r="T79" s="389"/>
      <c r="U79" s="389"/>
      <c r="V79" s="389"/>
      <c r="W79" s="389"/>
      <c r="X79" s="389"/>
      <c r="Y79" s="389"/>
      <c r="Z79" s="389"/>
      <c r="AA79" s="389"/>
      <c r="AB79" s="389"/>
      <c r="AC79" s="390"/>
    </row>
    <row r="80" spans="1:29" ht="22.5" x14ac:dyDescent="0.3">
      <c r="A80" s="391" t="s">
        <v>213</v>
      </c>
      <c r="B80" s="392"/>
      <c r="C80" s="392"/>
      <c r="D80" s="392"/>
      <c r="E80" s="392"/>
      <c r="F80" s="392"/>
      <c r="G80" s="392"/>
      <c r="H80" s="392"/>
      <c r="I80" s="393"/>
      <c r="J80" s="393"/>
      <c r="K80" s="393"/>
      <c r="L80" s="393"/>
      <c r="M80" s="393"/>
      <c r="N80" s="393"/>
      <c r="O80" s="393"/>
      <c r="P80" s="393"/>
      <c r="Q80" s="393"/>
      <c r="R80" s="393"/>
      <c r="S80" s="393"/>
      <c r="T80" s="393"/>
      <c r="U80" s="393"/>
      <c r="V80" s="393"/>
      <c r="W80" s="393"/>
      <c r="X80" s="393"/>
      <c r="Y80" s="393"/>
      <c r="Z80" s="393"/>
      <c r="AA80" s="393"/>
      <c r="AB80" s="393"/>
      <c r="AC80" s="394"/>
    </row>
    <row r="81" spans="1:29" ht="23.25" x14ac:dyDescent="0.3">
      <c r="A81" s="34" t="s">
        <v>23</v>
      </c>
      <c r="B81" s="398" t="s">
        <v>171</v>
      </c>
      <c r="C81" s="399"/>
      <c r="D81" s="48" t="s">
        <v>214</v>
      </c>
      <c r="E81" s="36">
        <f t="shared" ref="E81:E92" si="26">SUM(G81:H81)</f>
        <v>130</v>
      </c>
      <c r="F81" s="37">
        <f t="shared" ref="F81:F92" si="27">SUM(K81,N81,Q81,T81,W81,Z81)</f>
        <v>10</v>
      </c>
      <c r="G81" s="38">
        <f t="shared" ref="G81:H92" si="28">SUM(I81,L81,O81,R81,U81,X81)</f>
        <v>0</v>
      </c>
      <c r="H81" s="39">
        <f t="shared" si="28"/>
        <v>130</v>
      </c>
      <c r="I81" s="88"/>
      <c r="J81" s="83"/>
      <c r="K81" s="94"/>
      <c r="L81" s="88"/>
      <c r="M81" s="83">
        <v>26</v>
      </c>
      <c r="N81" s="90">
        <v>2</v>
      </c>
      <c r="O81" s="88"/>
      <c r="P81" s="83">
        <v>26</v>
      </c>
      <c r="Q81" s="94">
        <v>2</v>
      </c>
      <c r="R81" s="88"/>
      <c r="S81" s="83">
        <v>26</v>
      </c>
      <c r="T81" s="90">
        <v>2</v>
      </c>
      <c r="U81" s="88"/>
      <c r="V81" s="83">
        <v>26</v>
      </c>
      <c r="W81" s="94">
        <v>2</v>
      </c>
      <c r="X81" s="88"/>
      <c r="Y81" s="83">
        <v>26</v>
      </c>
      <c r="Z81" s="90">
        <v>2</v>
      </c>
      <c r="AA81" s="88" t="s">
        <v>25</v>
      </c>
      <c r="AB81" s="85"/>
      <c r="AC81" s="86">
        <f>MAX(IF(K81&gt;0,1,0),IF(N81&gt;0,2,0),IF(Q81&gt;0,3,0),IF(T81&gt;0,4,0),IF(W81&gt;0,5,0),IF(Z81&gt;0,6,0))</f>
        <v>6</v>
      </c>
    </row>
    <row r="82" spans="1:29" ht="23.25" x14ac:dyDescent="0.3">
      <c r="A82" s="34" t="s">
        <v>27</v>
      </c>
      <c r="B82" s="400"/>
      <c r="C82" s="401"/>
      <c r="D82" s="48" t="s">
        <v>215</v>
      </c>
      <c r="E82" s="36">
        <f t="shared" si="26"/>
        <v>78</v>
      </c>
      <c r="F82" s="37">
        <f>SUM(K82,N82,Q82,T82,W82,Z82)</f>
        <v>6</v>
      </c>
      <c r="G82" s="38">
        <f>SUM(I82,L82,O82,R82,U82,X82)</f>
        <v>0</v>
      </c>
      <c r="H82" s="39">
        <f>SUM(J82,M82,P82,S82,V82,Y82)</f>
        <v>78</v>
      </c>
      <c r="I82" s="88"/>
      <c r="J82" s="83"/>
      <c r="K82" s="94"/>
      <c r="L82" s="88"/>
      <c r="M82" s="83"/>
      <c r="N82" s="90"/>
      <c r="O82" s="88"/>
      <c r="P82" s="83">
        <v>39</v>
      </c>
      <c r="Q82" s="94">
        <v>3</v>
      </c>
      <c r="R82" s="88"/>
      <c r="S82" s="83">
        <v>39</v>
      </c>
      <c r="T82" s="90">
        <v>3</v>
      </c>
      <c r="U82" s="88"/>
      <c r="V82" s="83"/>
      <c r="W82" s="94"/>
      <c r="X82" s="88"/>
      <c r="Y82" s="83"/>
      <c r="Z82" s="93"/>
      <c r="AA82" s="88" t="s">
        <v>25</v>
      </c>
      <c r="AB82" s="85" t="s">
        <v>26</v>
      </c>
      <c r="AC82" s="86">
        <f t="shared" ref="AC82:AC83" si="29">MAX(IF(K82&gt;0,1,0),IF(N82&gt;0,2,0),IF(Q82&gt;0,3,0),IF(T82&gt;0,4,0),IF(W82&gt;0,5,0),IF(Z82&gt;0,6,0))</f>
        <v>4</v>
      </c>
    </row>
    <row r="83" spans="1:29" ht="23.25" x14ac:dyDescent="0.3">
      <c r="A83" s="34" t="s">
        <v>28</v>
      </c>
      <c r="B83" s="400"/>
      <c r="C83" s="401"/>
      <c r="D83" s="48" t="s">
        <v>216</v>
      </c>
      <c r="E83" s="36">
        <f t="shared" si="26"/>
        <v>78</v>
      </c>
      <c r="F83" s="37">
        <f t="shared" si="27"/>
        <v>6</v>
      </c>
      <c r="G83" s="38">
        <f t="shared" si="28"/>
        <v>0</v>
      </c>
      <c r="H83" s="39">
        <f t="shared" si="28"/>
        <v>78</v>
      </c>
      <c r="I83" s="88"/>
      <c r="J83" s="83"/>
      <c r="K83" s="94"/>
      <c r="L83" s="88"/>
      <c r="M83" s="83"/>
      <c r="N83" s="90"/>
      <c r="O83" s="88"/>
      <c r="P83" s="83"/>
      <c r="Q83" s="94"/>
      <c r="R83" s="88"/>
      <c r="S83" s="83"/>
      <c r="T83" s="90"/>
      <c r="U83" s="88"/>
      <c r="V83" s="83">
        <v>39</v>
      </c>
      <c r="W83" s="94">
        <v>3</v>
      </c>
      <c r="X83" s="88"/>
      <c r="Y83" s="83">
        <v>39</v>
      </c>
      <c r="Z83" s="90">
        <v>3</v>
      </c>
      <c r="AA83" s="88" t="s">
        <v>25</v>
      </c>
      <c r="AB83" s="85" t="s">
        <v>26</v>
      </c>
      <c r="AC83" s="86">
        <f t="shared" si="29"/>
        <v>6</v>
      </c>
    </row>
    <row r="84" spans="1:29" ht="46.5" x14ac:dyDescent="0.3">
      <c r="A84" s="34" t="s">
        <v>30</v>
      </c>
      <c r="B84" s="400"/>
      <c r="C84" s="401"/>
      <c r="D84" s="48" t="s">
        <v>205</v>
      </c>
      <c r="E84" s="36">
        <f t="shared" si="26"/>
        <v>13</v>
      </c>
      <c r="F84" s="37">
        <f t="shared" si="27"/>
        <v>1</v>
      </c>
      <c r="G84" s="38">
        <f t="shared" si="28"/>
        <v>13</v>
      </c>
      <c r="H84" s="39">
        <f t="shared" si="28"/>
        <v>0</v>
      </c>
      <c r="I84" s="88"/>
      <c r="J84" s="83"/>
      <c r="K84" s="94"/>
      <c r="L84" s="88"/>
      <c r="M84" s="83"/>
      <c r="N84" s="90"/>
      <c r="O84" s="88"/>
      <c r="P84" s="83"/>
      <c r="Q84" s="94"/>
      <c r="R84" s="88"/>
      <c r="S84" s="83"/>
      <c r="T84" s="90"/>
      <c r="U84" s="88">
        <v>13</v>
      </c>
      <c r="V84" s="83"/>
      <c r="W84" s="94">
        <v>1</v>
      </c>
      <c r="X84" s="88"/>
      <c r="Y84" s="83"/>
      <c r="Z84" s="90"/>
      <c r="AA84" s="88" t="s">
        <v>25</v>
      </c>
      <c r="AB84" s="85"/>
      <c r="AC84" s="86">
        <f>MAX(IF(K84&gt;0,1,0),IF(N84&gt;0,2,0),IF(Q84&gt;0,3,0),IF(T84&gt;0,4,0),IF(W84&gt;0,5,0),IF(Z84&gt;0,6,0))</f>
        <v>5</v>
      </c>
    </row>
    <row r="85" spans="1:29" ht="46.5" x14ac:dyDescent="0.35">
      <c r="A85" s="34" t="s">
        <v>32</v>
      </c>
      <c r="B85" s="400"/>
      <c r="C85" s="401"/>
      <c r="D85" s="3" t="s">
        <v>208</v>
      </c>
      <c r="E85" s="36">
        <f t="shared" si="26"/>
        <v>26</v>
      </c>
      <c r="F85" s="37">
        <f t="shared" si="27"/>
        <v>2</v>
      </c>
      <c r="G85" s="38">
        <f t="shared" si="28"/>
        <v>0</v>
      </c>
      <c r="H85" s="39">
        <f t="shared" si="28"/>
        <v>26</v>
      </c>
      <c r="I85" s="88"/>
      <c r="J85" s="83"/>
      <c r="K85" s="94"/>
      <c r="L85" s="88"/>
      <c r="M85" s="83"/>
      <c r="N85" s="90"/>
      <c r="O85" s="88"/>
      <c r="P85" s="83"/>
      <c r="Q85" s="94"/>
      <c r="R85" s="88"/>
      <c r="S85" s="83">
        <v>26</v>
      </c>
      <c r="T85" s="90">
        <v>2</v>
      </c>
      <c r="U85" s="88"/>
      <c r="V85" s="83"/>
      <c r="W85" s="94"/>
      <c r="X85" s="88"/>
      <c r="Y85" s="83"/>
      <c r="Z85" s="90"/>
      <c r="AA85" s="88" t="s">
        <v>25</v>
      </c>
      <c r="AB85" s="85"/>
      <c r="AC85" s="86">
        <f t="shared" ref="AC85:AC90" si="30">MAX(IF(K85&gt;0,1,0),IF(N85&gt;0,2,0),IF(Q85&gt;0,3,0),IF(T85&gt;0,4,0),IF(W85&gt;0,5,0),IF(Z85&gt;0,6,0))</f>
        <v>4</v>
      </c>
    </row>
    <row r="86" spans="1:29" ht="46.5" x14ac:dyDescent="0.3">
      <c r="A86" s="34" t="s">
        <v>33</v>
      </c>
      <c r="B86" s="400"/>
      <c r="C86" s="401"/>
      <c r="D86" s="48" t="s">
        <v>207</v>
      </c>
      <c r="E86" s="36">
        <f t="shared" si="26"/>
        <v>26</v>
      </c>
      <c r="F86" s="37">
        <f t="shared" si="27"/>
        <v>2</v>
      </c>
      <c r="G86" s="38">
        <f t="shared" si="28"/>
        <v>26</v>
      </c>
      <c r="H86" s="39">
        <f t="shared" si="28"/>
        <v>0</v>
      </c>
      <c r="I86" s="88"/>
      <c r="J86" s="83"/>
      <c r="K86" s="94"/>
      <c r="L86" s="88"/>
      <c r="M86" s="83"/>
      <c r="N86" s="90"/>
      <c r="O86" s="88"/>
      <c r="P86" s="83"/>
      <c r="Q86" s="94"/>
      <c r="R86" s="88"/>
      <c r="S86" s="83"/>
      <c r="T86" s="90"/>
      <c r="U86" s="88"/>
      <c r="V86" s="83"/>
      <c r="W86" s="94"/>
      <c r="X86" s="88">
        <v>26</v>
      </c>
      <c r="Y86" s="83"/>
      <c r="Z86" s="90">
        <v>2</v>
      </c>
      <c r="AA86" s="88" t="s">
        <v>25</v>
      </c>
      <c r="AB86" s="85"/>
      <c r="AC86" s="86">
        <f>MAX(IF(K86&gt;0,1,0),IF(N86&gt;0,2,0),IF(Q86&gt;0,3,0),IF(T86&gt;0,4,0),IF(W86&gt;0,5,0),IF(Z86&gt;0,6,0))</f>
        <v>6</v>
      </c>
    </row>
    <row r="87" spans="1:29" ht="46.5" x14ac:dyDescent="0.3">
      <c r="A87" s="34" t="s">
        <v>35</v>
      </c>
      <c r="B87" s="400"/>
      <c r="C87" s="401"/>
      <c r="D87" s="48" t="s">
        <v>206</v>
      </c>
      <c r="E87" s="36">
        <f t="shared" si="26"/>
        <v>26</v>
      </c>
      <c r="F87" s="37">
        <f t="shared" si="27"/>
        <v>2</v>
      </c>
      <c r="G87" s="38">
        <f t="shared" si="28"/>
        <v>26</v>
      </c>
      <c r="H87" s="39">
        <f t="shared" si="28"/>
        <v>0</v>
      </c>
      <c r="I87" s="88"/>
      <c r="J87" s="83"/>
      <c r="K87" s="94"/>
      <c r="L87" s="88"/>
      <c r="M87" s="83"/>
      <c r="N87" s="90"/>
      <c r="O87" s="88"/>
      <c r="P87" s="83"/>
      <c r="Q87" s="94"/>
      <c r="R87" s="88"/>
      <c r="S87" s="83"/>
      <c r="T87" s="90"/>
      <c r="U87" s="88">
        <v>26</v>
      </c>
      <c r="V87" s="83"/>
      <c r="W87" s="94">
        <v>2</v>
      </c>
      <c r="X87" s="88"/>
      <c r="Y87" s="83"/>
      <c r="Z87" s="90"/>
      <c r="AA87" s="88" t="s">
        <v>25</v>
      </c>
      <c r="AB87" s="85"/>
      <c r="AC87" s="86">
        <f t="shared" si="30"/>
        <v>5</v>
      </c>
    </row>
    <row r="88" spans="1:29" ht="69.75" x14ac:dyDescent="0.3">
      <c r="A88" s="34" t="s">
        <v>37</v>
      </c>
      <c r="B88" s="400"/>
      <c r="C88" s="401"/>
      <c r="D88" s="48" t="s">
        <v>209</v>
      </c>
      <c r="E88" s="36">
        <f t="shared" si="26"/>
        <v>26</v>
      </c>
      <c r="F88" s="37">
        <f t="shared" si="27"/>
        <v>2</v>
      </c>
      <c r="G88" s="38">
        <f t="shared" si="28"/>
        <v>26</v>
      </c>
      <c r="H88" s="39">
        <f t="shared" si="28"/>
        <v>0</v>
      </c>
      <c r="I88" s="88"/>
      <c r="J88" s="83"/>
      <c r="K88" s="94"/>
      <c r="L88" s="88"/>
      <c r="M88" s="83"/>
      <c r="N88" s="90"/>
      <c r="O88" s="88">
        <v>26</v>
      </c>
      <c r="P88" s="83"/>
      <c r="Q88" s="94">
        <v>2</v>
      </c>
      <c r="R88" s="88"/>
      <c r="S88" s="83"/>
      <c r="T88" s="90"/>
      <c r="U88" s="88"/>
      <c r="V88" s="83"/>
      <c r="W88" s="94"/>
      <c r="X88" s="88"/>
      <c r="Y88" s="83"/>
      <c r="Z88" s="90"/>
      <c r="AA88" s="88" t="s">
        <v>25</v>
      </c>
      <c r="AB88" s="85"/>
      <c r="AC88" s="86">
        <f t="shared" si="30"/>
        <v>3</v>
      </c>
    </row>
    <row r="89" spans="1:29" ht="23.25" x14ac:dyDescent="0.3">
      <c r="A89" s="34" t="s">
        <v>38</v>
      </c>
      <c r="B89" s="400"/>
      <c r="C89" s="401"/>
      <c r="D89" s="48" t="s">
        <v>178</v>
      </c>
      <c r="E89" s="36">
        <f t="shared" si="26"/>
        <v>13</v>
      </c>
      <c r="F89" s="37">
        <f t="shared" si="27"/>
        <v>1</v>
      </c>
      <c r="G89" s="38">
        <f t="shared" si="28"/>
        <v>0</v>
      </c>
      <c r="H89" s="39">
        <f t="shared" si="28"/>
        <v>13</v>
      </c>
      <c r="I89" s="88"/>
      <c r="J89" s="83"/>
      <c r="K89" s="94"/>
      <c r="L89" s="88"/>
      <c r="M89" s="83">
        <v>13</v>
      </c>
      <c r="N89" s="90">
        <v>1</v>
      </c>
      <c r="O89" s="88"/>
      <c r="P89" s="83"/>
      <c r="Q89" s="94"/>
      <c r="R89" s="88"/>
      <c r="S89" s="83"/>
      <c r="T89" s="90"/>
      <c r="U89" s="88"/>
      <c r="V89" s="83"/>
      <c r="W89" s="94"/>
      <c r="X89" s="88"/>
      <c r="Y89" s="83"/>
      <c r="Z89" s="90"/>
      <c r="AA89" s="88" t="s">
        <v>25</v>
      </c>
      <c r="AB89" s="85"/>
      <c r="AC89" s="86">
        <f t="shared" si="30"/>
        <v>2</v>
      </c>
    </row>
    <row r="90" spans="1:29" ht="23.25" x14ac:dyDescent="0.3">
      <c r="A90" s="34" t="s">
        <v>40</v>
      </c>
      <c r="B90" s="400"/>
      <c r="C90" s="401"/>
      <c r="D90" s="48" t="s">
        <v>179</v>
      </c>
      <c r="E90" s="36">
        <f t="shared" si="26"/>
        <v>13</v>
      </c>
      <c r="F90" s="37">
        <f t="shared" si="27"/>
        <v>1</v>
      </c>
      <c r="G90" s="38">
        <f t="shared" si="28"/>
        <v>0</v>
      </c>
      <c r="H90" s="39">
        <f t="shared" si="28"/>
        <v>13</v>
      </c>
      <c r="I90" s="88"/>
      <c r="J90" s="83"/>
      <c r="K90" s="94"/>
      <c r="L90" s="88"/>
      <c r="M90" s="83">
        <v>13</v>
      </c>
      <c r="N90" s="90">
        <v>1</v>
      </c>
      <c r="O90" s="88"/>
      <c r="P90" s="83"/>
      <c r="Q90" s="94"/>
      <c r="R90" s="88"/>
      <c r="S90" s="83"/>
      <c r="T90" s="90"/>
      <c r="U90" s="88"/>
      <c r="V90" s="83"/>
      <c r="W90" s="94"/>
      <c r="X90" s="88"/>
      <c r="Y90" s="83"/>
      <c r="Z90" s="90"/>
      <c r="AA90" s="88" t="s">
        <v>25</v>
      </c>
      <c r="AB90" s="112"/>
      <c r="AC90" s="86">
        <f t="shared" si="30"/>
        <v>2</v>
      </c>
    </row>
    <row r="91" spans="1:29" ht="24" thickBot="1" x14ac:dyDescent="0.35">
      <c r="A91" s="34" t="s">
        <v>50</v>
      </c>
      <c r="B91" s="402"/>
      <c r="C91" s="403"/>
      <c r="D91" s="48" t="s">
        <v>204</v>
      </c>
      <c r="E91" s="36">
        <f t="shared" si="26"/>
        <v>13</v>
      </c>
      <c r="F91" s="37">
        <f t="shared" si="27"/>
        <v>1</v>
      </c>
      <c r="G91" s="38">
        <f t="shared" si="28"/>
        <v>13</v>
      </c>
      <c r="H91" s="39">
        <f t="shared" si="28"/>
        <v>0</v>
      </c>
      <c r="I91" s="88"/>
      <c r="J91" s="83"/>
      <c r="K91" s="94"/>
      <c r="L91" s="88"/>
      <c r="M91" s="83"/>
      <c r="N91" s="90"/>
      <c r="O91" s="88"/>
      <c r="P91" s="83"/>
      <c r="Q91" s="94"/>
      <c r="R91" s="88">
        <v>13</v>
      </c>
      <c r="S91" s="83"/>
      <c r="T91" s="90">
        <v>1</v>
      </c>
      <c r="U91" s="88"/>
      <c r="V91" s="83"/>
      <c r="W91" s="94"/>
      <c r="X91" s="88"/>
      <c r="Y91" s="83"/>
      <c r="Z91" s="90"/>
      <c r="AA91" s="192"/>
      <c r="AB91" s="85"/>
      <c r="AC91" s="86"/>
    </row>
    <row r="92" spans="1:29" ht="24" thickBot="1" x14ac:dyDescent="0.35">
      <c r="A92" s="186" t="s">
        <v>52</v>
      </c>
      <c r="B92" s="187"/>
      <c r="C92" s="187"/>
      <c r="D92" s="188" t="s">
        <v>210</v>
      </c>
      <c r="E92" s="36">
        <f t="shared" si="26"/>
        <v>260</v>
      </c>
      <c r="F92" s="37">
        <f t="shared" si="27"/>
        <v>20</v>
      </c>
      <c r="G92" s="38">
        <f t="shared" si="28"/>
        <v>91</v>
      </c>
      <c r="H92" s="39">
        <f t="shared" si="28"/>
        <v>169</v>
      </c>
      <c r="I92" s="10"/>
      <c r="J92" s="81"/>
      <c r="K92" s="124"/>
      <c r="L92" s="10"/>
      <c r="M92" s="81"/>
      <c r="N92" s="125"/>
      <c r="O92" s="10"/>
      <c r="P92" s="81"/>
      <c r="Q92" s="124"/>
      <c r="R92" s="10"/>
      <c r="S92" s="81"/>
      <c r="T92" s="125"/>
      <c r="U92" s="10">
        <v>39</v>
      </c>
      <c r="V92" s="81">
        <v>78</v>
      </c>
      <c r="W92" s="124">
        <v>9</v>
      </c>
      <c r="X92" s="10">
        <v>52</v>
      </c>
      <c r="Y92" s="81">
        <v>91</v>
      </c>
      <c r="Z92" s="125">
        <v>11</v>
      </c>
      <c r="AA92" s="191"/>
      <c r="AB92" s="149" t="s">
        <v>26</v>
      </c>
      <c r="AC92" s="150">
        <v>6</v>
      </c>
    </row>
    <row r="93" spans="1:29" ht="24" thickBot="1" x14ac:dyDescent="0.35">
      <c r="A93" s="26"/>
      <c r="B93" s="27"/>
      <c r="C93" s="27"/>
      <c r="D93" s="151"/>
      <c r="E93" s="26">
        <f>SUM(E81:E92)</f>
        <v>702</v>
      </c>
      <c r="F93" s="41">
        <f>SUM(F81:F92)</f>
        <v>54</v>
      </c>
      <c r="G93" s="152">
        <f>SUM(G81:G92)</f>
        <v>195</v>
      </c>
      <c r="H93" s="153">
        <f>SUM(H81:H92)</f>
        <v>507</v>
      </c>
      <c r="I93" s="194">
        <f t="shared" ref="I93:Y93" si="31">SUM(I81:I92)</f>
        <v>0</v>
      </c>
      <c r="J93" s="195">
        <f t="shared" si="31"/>
        <v>0</v>
      </c>
      <c r="K93" s="196">
        <f t="shared" si="31"/>
        <v>0</v>
      </c>
      <c r="L93" s="197">
        <f t="shared" si="31"/>
        <v>0</v>
      </c>
      <c r="M93" s="195">
        <f t="shared" si="31"/>
        <v>52</v>
      </c>
      <c r="N93" s="198">
        <f t="shared" si="31"/>
        <v>4</v>
      </c>
      <c r="O93" s="197">
        <f t="shared" si="31"/>
        <v>26</v>
      </c>
      <c r="P93" s="195">
        <f t="shared" si="31"/>
        <v>65</v>
      </c>
      <c r="Q93" s="196">
        <f t="shared" si="31"/>
        <v>7</v>
      </c>
      <c r="R93" s="197">
        <f t="shared" si="31"/>
        <v>13</v>
      </c>
      <c r="S93" s="195">
        <f t="shared" si="31"/>
        <v>91</v>
      </c>
      <c r="T93" s="198">
        <f t="shared" si="31"/>
        <v>8</v>
      </c>
      <c r="U93" s="197">
        <f t="shared" si="31"/>
        <v>78</v>
      </c>
      <c r="V93" s="195">
        <f t="shared" si="31"/>
        <v>143</v>
      </c>
      <c r="W93" s="196">
        <f t="shared" si="31"/>
        <v>17</v>
      </c>
      <c r="X93" s="197">
        <f t="shared" si="31"/>
        <v>78</v>
      </c>
      <c r="Y93" s="195">
        <f t="shared" si="31"/>
        <v>156</v>
      </c>
      <c r="Z93" s="198">
        <f>SUM(Z81:Z92)</f>
        <v>18</v>
      </c>
      <c r="AA93" s="154"/>
      <c r="AB93" s="136"/>
      <c r="AC93" s="137"/>
    </row>
    <row r="94" spans="1:29" ht="36" customHeight="1" thickTop="1" thickBot="1" x14ac:dyDescent="0.35">
      <c r="A94" s="395" t="s">
        <v>100</v>
      </c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396"/>
      <c r="M94" s="396"/>
      <c r="N94" s="396"/>
      <c r="O94" s="396"/>
      <c r="P94" s="396"/>
      <c r="Q94" s="396"/>
      <c r="R94" s="396"/>
      <c r="S94" s="396"/>
      <c r="T94" s="396"/>
      <c r="U94" s="396"/>
      <c r="V94" s="396"/>
      <c r="W94" s="396"/>
      <c r="X94" s="396"/>
      <c r="Y94" s="396"/>
      <c r="Z94" s="396"/>
      <c r="AA94" s="396"/>
      <c r="AB94" s="396"/>
      <c r="AC94" s="397"/>
    </row>
    <row r="95" spans="1:29" ht="19.5" thickTop="1" x14ac:dyDescent="0.3">
      <c r="A95" s="374" t="s">
        <v>101</v>
      </c>
      <c r="B95" s="375"/>
      <c r="C95" s="375"/>
      <c r="D95" s="376"/>
      <c r="E95" s="374" t="s">
        <v>16</v>
      </c>
      <c r="F95" s="376"/>
      <c r="G95" s="374" t="s">
        <v>4</v>
      </c>
      <c r="H95" s="376"/>
      <c r="I95" s="383" t="s">
        <v>5</v>
      </c>
      <c r="J95" s="384"/>
      <c r="K95" s="384"/>
      <c r="L95" s="384"/>
      <c r="M95" s="384"/>
      <c r="N95" s="385"/>
      <c r="O95" s="386" t="s">
        <v>6</v>
      </c>
      <c r="P95" s="384"/>
      <c r="Q95" s="384"/>
      <c r="R95" s="384"/>
      <c r="S95" s="384"/>
      <c r="T95" s="385"/>
      <c r="U95" s="386" t="s">
        <v>7</v>
      </c>
      <c r="V95" s="384"/>
      <c r="W95" s="384"/>
      <c r="X95" s="384"/>
      <c r="Y95" s="384"/>
      <c r="Z95" s="385"/>
      <c r="AA95" s="360" t="s">
        <v>16</v>
      </c>
      <c r="AB95" s="361"/>
      <c r="AC95" s="362"/>
    </row>
    <row r="96" spans="1:29" x14ac:dyDescent="0.3">
      <c r="A96" s="377"/>
      <c r="B96" s="378"/>
      <c r="C96" s="378"/>
      <c r="D96" s="379"/>
      <c r="E96" s="327"/>
      <c r="F96" s="329"/>
      <c r="G96" s="327"/>
      <c r="H96" s="329"/>
      <c r="I96" s="368" t="s">
        <v>102</v>
      </c>
      <c r="J96" s="369"/>
      <c r="K96" s="370"/>
      <c r="L96" s="371" t="s">
        <v>11</v>
      </c>
      <c r="M96" s="369"/>
      <c r="N96" s="372"/>
      <c r="O96" s="373" t="s">
        <v>12</v>
      </c>
      <c r="P96" s="369"/>
      <c r="Q96" s="370"/>
      <c r="R96" s="371" t="s">
        <v>13</v>
      </c>
      <c r="S96" s="369"/>
      <c r="T96" s="372"/>
      <c r="U96" s="373" t="s">
        <v>14</v>
      </c>
      <c r="V96" s="369"/>
      <c r="W96" s="370"/>
      <c r="X96" s="371" t="s">
        <v>15</v>
      </c>
      <c r="Y96" s="369"/>
      <c r="Z96" s="372"/>
      <c r="AA96" s="363"/>
      <c r="AB96" s="364"/>
      <c r="AC96" s="365"/>
    </row>
    <row r="97" spans="1:29" ht="19.5" thickBot="1" x14ac:dyDescent="0.35">
      <c r="A97" s="380"/>
      <c r="B97" s="381"/>
      <c r="C97" s="381"/>
      <c r="D97" s="382"/>
      <c r="E97" s="51" t="s">
        <v>22</v>
      </c>
      <c r="F97" s="52" t="s">
        <v>21</v>
      </c>
      <c r="G97" s="53" t="s">
        <v>17</v>
      </c>
      <c r="H97" s="54" t="s">
        <v>18</v>
      </c>
      <c r="I97" s="53" t="s">
        <v>17</v>
      </c>
      <c r="J97" s="54" t="s">
        <v>18</v>
      </c>
      <c r="K97" s="55" t="s">
        <v>21</v>
      </c>
      <c r="L97" s="56" t="s">
        <v>17</v>
      </c>
      <c r="M97" s="54" t="s">
        <v>18</v>
      </c>
      <c r="N97" s="57" t="s">
        <v>21</v>
      </c>
      <c r="O97" s="58" t="s">
        <v>17</v>
      </c>
      <c r="P97" s="54" t="s">
        <v>18</v>
      </c>
      <c r="Q97" s="55" t="s">
        <v>21</v>
      </c>
      <c r="R97" s="56" t="s">
        <v>17</v>
      </c>
      <c r="S97" s="54" t="s">
        <v>18</v>
      </c>
      <c r="T97" s="57" t="s">
        <v>21</v>
      </c>
      <c r="U97" s="58" t="s">
        <v>17</v>
      </c>
      <c r="V97" s="54" t="s">
        <v>18</v>
      </c>
      <c r="W97" s="55" t="s">
        <v>21</v>
      </c>
      <c r="X97" s="56" t="s">
        <v>17</v>
      </c>
      <c r="Y97" s="54" t="s">
        <v>18</v>
      </c>
      <c r="Z97" s="57" t="s">
        <v>21</v>
      </c>
      <c r="AA97" s="366" t="s">
        <v>22</v>
      </c>
      <c r="AB97" s="367"/>
      <c r="AC97" s="59" t="s">
        <v>103</v>
      </c>
    </row>
    <row r="98" spans="1:29" ht="36" customHeight="1" thickTop="1" x14ac:dyDescent="0.3">
      <c r="A98" s="344" t="s">
        <v>223</v>
      </c>
      <c r="B98" s="345"/>
      <c r="C98" s="345"/>
      <c r="D98" s="346"/>
      <c r="E98" s="60">
        <v>390</v>
      </c>
      <c r="F98" s="60">
        <v>30</v>
      </c>
      <c r="G98" s="347">
        <f>SUM(G22+G65+G73)</f>
        <v>572</v>
      </c>
      <c r="H98" s="350">
        <f>SUM(H22+H65+H73)</f>
        <v>1365</v>
      </c>
      <c r="I98" s="353" t="s">
        <v>4</v>
      </c>
      <c r="J98" s="354"/>
      <c r="K98" s="355">
        <f>SUM(K22,K65,K73,K78)</f>
        <v>31</v>
      </c>
      <c r="L98" s="358" t="s">
        <v>4</v>
      </c>
      <c r="M98" s="354"/>
      <c r="N98" s="319">
        <f>SUM(N22,N65,N73,N78)</f>
        <v>30</v>
      </c>
      <c r="O98" s="359" t="s">
        <v>4</v>
      </c>
      <c r="P98" s="354"/>
      <c r="Q98" s="355">
        <f>SUM(Q22,Q65,Q73,Q78)</f>
        <v>30</v>
      </c>
      <c r="R98" s="358" t="s">
        <v>4</v>
      </c>
      <c r="S98" s="354"/>
      <c r="T98" s="319">
        <f>T22+T65+T73+T78</f>
        <v>30</v>
      </c>
      <c r="U98" s="359" t="s">
        <v>4</v>
      </c>
      <c r="V98" s="354"/>
      <c r="W98" s="355">
        <f>SUM(W22,W65,W73,W78,W126)</f>
        <v>30</v>
      </c>
      <c r="X98" s="358" t="s">
        <v>4</v>
      </c>
      <c r="Y98" s="354"/>
      <c r="Z98" s="319">
        <f>SUM(Z22,Z65,Z73,Z78,Z126)</f>
        <v>30</v>
      </c>
      <c r="AA98" s="310">
        <f>SUM(I105,L105,O105,R105,U105,X105)</f>
        <v>2917</v>
      </c>
      <c r="AB98" s="311"/>
      <c r="AC98" s="316">
        <f>SUM(K105,N105,Q105,T105,W105,Z105)</f>
        <v>181</v>
      </c>
    </row>
    <row r="99" spans="1:29" ht="33.75" customHeight="1" x14ac:dyDescent="0.3">
      <c r="A99" s="274" t="s">
        <v>224</v>
      </c>
      <c r="B99" s="275"/>
      <c r="C99" s="275"/>
      <c r="D99" s="276"/>
      <c r="E99" s="61">
        <v>1950</v>
      </c>
      <c r="F99" s="61">
        <v>150</v>
      </c>
      <c r="G99" s="348"/>
      <c r="H99" s="351"/>
      <c r="I99" s="62">
        <f>SUM(I22,I65,I73,I78,)</f>
        <v>130</v>
      </c>
      <c r="J99" s="63">
        <f>SUM(J22,J65,J73,J78)</f>
        <v>273</v>
      </c>
      <c r="K99" s="356"/>
      <c r="L99" s="63">
        <f>SUM(L22,L65,L73,L78)</f>
        <v>117</v>
      </c>
      <c r="M99" s="63">
        <f>SUM(M22,M65,M73,M78)</f>
        <v>273</v>
      </c>
      <c r="N99" s="320"/>
      <c r="O99" s="64">
        <f>SUM(O22,O65,O73,O78)</f>
        <v>91</v>
      </c>
      <c r="P99" s="63">
        <f>SUM(P22,P65,P73,P78)</f>
        <v>487</v>
      </c>
      <c r="Q99" s="356"/>
      <c r="R99" s="63">
        <f>SUM(R22,R65,R73,R78)</f>
        <v>91</v>
      </c>
      <c r="S99" s="63">
        <f>SUM(S22,S65,S78,S73)</f>
        <v>487</v>
      </c>
      <c r="T99" s="320"/>
      <c r="U99" s="64">
        <f>SUM(U22,U65,U73,U78,U126)</f>
        <v>104</v>
      </c>
      <c r="V99" s="63">
        <f>SUM(V22,V65,V73,V78,V126)</f>
        <v>474</v>
      </c>
      <c r="W99" s="356"/>
      <c r="X99" s="63">
        <f>SUM(X22,X65,X73,X78,X126)</f>
        <v>130</v>
      </c>
      <c r="Y99" s="63">
        <f>SUM(Y22,Y65,Y73,Y78,Y126)</f>
        <v>260</v>
      </c>
      <c r="Z99" s="320"/>
      <c r="AA99" s="312"/>
      <c r="AB99" s="313"/>
      <c r="AC99" s="317"/>
    </row>
    <row r="100" spans="1:29" ht="32.25" customHeight="1" x14ac:dyDescent="0.3">
      <c r="A100" s="274" t="s">
        <v>104</v>
      </c>
      <c r="B100" s="275"/>
      <c r="C100" s="275"/>
      <c r="D100" s="276"/>
      <c r="E100" s="65">
        <v>234</v>
      </c>
      <c r="F100" s="65">
        <v>18</v>
      </c>
      <c r="G100" s="348"/>
      <c r="H100" s="351"/>
      <c r="I100" s="277">
        <f>SUM(I99:J99)</f>
        <v>403</v>
      </c>
      <c r="J100" s="278"/>
      <c r="K100" s="357"/>
      <c r="L100" s="279">
        <f>SUM(L99:M99)</f>
        <v>390</v>
      </c>
      <c r="M100" s="278"/>
      <c r="N100" s="321"/>
      <c r="O100" s="290">
        <f>SUM(O99:P99)</f>
        <v>578</v>
      </c>
      <c r="P100" s="278"/>
      <c r="Q100" s="357"/>
      <c r="R100" s="279">
        <f>SUM(R99:S99)</f>
        <v>578</v>
      </c>
      <c r="S100" s="278"/>
      <c r="T100" s="321"/>
      <c r="U100" s="290">
        <f>SUM(U99:V99)</f>
        <v>578</v>
      </c>
      <c r="V100" s="278"/>
      <c r="W100" s="357"/>
      <c r="X100" s="279">
        <f>SUM(X99:Y99)</f>
        <v>390</v>
      </c>
      <c r="Y100" s="278"/>
      <c r="Z100" s="321"/>
      <c r="AA100" s="312"/>
      <c r="AB100" s="313"/>
      <c r="AC100" s="317"/>
    </row>
    <row r="101" spans="1:29" ht="25.5" customHeight="1" x14ac:dyDescent="0.3">
      <c r="A101" s="274" t="s">
        <v>198</v>
      </c>
      <c r="B101" s="275"/>
      <c r="C101" s="275"/>
      <c r="D101" s="276"/>
      <c r="E101" s="66">
        <f>E93</f>
        <v>702</v>
      </c>
      <c r="F101" s="66">
        <f>E101/13</f>
        <v>54</v>
      </c>
      <c r="G101" s="348"/>
      <c r="H101" s="351"/>
      <c r="I101" s="277" t="s">
        <v>105</v>
      </c>
      <c r="J101" s="322"/>
      <c r="K101" s="322"/>
      <c r="L101" s="322"/>
      <c r="M101" s="322"/>
      <c r="N101" s="322"/>
      <c r="O101" s="322"/>
      <c r="P101" s="322"/>
      <c r="Q101" s="322"/>
      <c r="R101" s="322"/>
      <c r="S101" s="322"/>
      <c r="T101" s="322"/>
      <c r="U101" s="322"/>
      <c r="V101" s="322"/>
      <c r="W101" s="322"/>
      <c r="X101" s="322"/>
      <c r="Y101" s="322"/>
      <c r="Z101" s="323"/>
      <c r="AA101" s="312"/>
      <c r="AB101" s="313"/>
      <c r="AC101" s="317"/>
    </row>
    <row r="102" spans="1:29" ht="29.25" customHeight="1" x14ac:dyDescent="0.3">
      <c r="A102" s="274" t="s">
        <v>199</v>
      </c>
      <c r="B102" s="275"/>
      <c r="C102" s="275"/>
      <c r="D102" s="276"/>
      <c r="E102" s="67">
        <f>E101*100/AA98</f>
        <v>24.065821049022968</v>
      </c>
      <c r="F102" s="67">
        <f>F101*100/180</f>
        <v>30</v>
      </c>
      <c r="G102" s="348"/>
      <c r="H102" s="351"/>
      <c r="I102" s="68">
        <f>I99/13</f>
        <v>10</v>
      </c>
      <c r="J102" s="69">
        <f>J99/13</f>
        <v>21</v>
      </c>
      <c r="K102" s="70"/>
      <c r="L102" s="69">
        <f>L99/13</f>
        <v>9</v>
      </c>
      <c r="M102" s="69">
        <f>M99/13</f>
        <v>21</v>
      </c>
      <c r="N102" s="70"/>
      <c r="O102" s="71">
        <f>O99/13</f>
        <v>7</v>
      </c>
      <c r="P102" s="69">
        <f>P99/13</f>
        <v>37.46153846153846</v>
      </c>
      <c r="Q102" s="70"/>
      <c r="R102" s="69">
        <f>R99/13</f>
        <v>7</v>
      </c>
      <c r="S102" s="69">
        <f>S99/13</f>
        <v>37.46153846153846</v>
      </c>
      <c r="T102" s="72"/>
      <c r="U102" s="73">
        <f>U99/13</f>
        <v>8</v>
      </c>
      <c r="V102" s="69">
        <f>V99/13</f>
        <v>36.46153846153846</v>
      </c>
      <c r="W102" s="70"/>
      <c r="X102" s="69">
        <f>X99/13</f>
        <v>10</v>
      </c>
      <c r="Y102" s="69">
        <f>Y99/13</f>
        <v>20</v>
      </c>
      <c r="Z102" s="72"/>
      <c r="AA102" s="312"/>
      <c r="AB102" s="313"/>
      <c r="AC102" s="317"/>
    </row>
    <row r="103" spans="1:29" ht="21.75" customHeight="1" x14ac:dyDescent="0.3">
      <c r="A103" s="336"/>
      <c r="B103" s="337"/>
      <c r="C103" s="337"/>
      <c r="D103" s="338"/>
      <c r="E103" s="330"/>
      <c r="F103" s="342"/>
      <c r="G103" s="348"/>
      <c r="H103" s="351"/>
      <c r="I103" s="277">
        <f>I100/13</f>
        <v>31</v>
      </c>
      <c r="J103" s="278"/>
      <c r="K103" s="70"/>
      <c r="L103" s="279">
        <f>L100/13</f>
        <v>30</v>
      </c>
      <c r="M103" s="278"/>
      <c r="N103" s="70"/>
      <c r="O103" s="290">
        <f>O100/13</f>
        <v>44.46153846153846</v>
      </c>
      <c r="P103" s="278"/>
      <c r="Q103" s="70"/>
      <c r="R103" s="279">
        <f>R100/13</f>
        <v>44.46153846153846</v>
      </c>
      <c r="S103" s="278"/>
      <c r="T103" s="72"/>
      <c r="U103" s="290">
        <f>U100/13</f>
        <v>44.46153846153846</v>
      </c>
      <c r="V103" s="278"/>
      <c r="W103" s="70"/>
      <c r="X103" s="279">
        <f>X100/13</f>
        <v>30</v>
      </c>
      <c r="Y103" s="278"/>
      <c r="Z103" s="72"/>
      <c r="AA103" s="312"/>
      <c r="AB103" s="313"/>
      <c r="AC103" s="317"/>
    </row>
    <row r="104" spans="1:29" ht="27" customHeight="1" x14ac:dyDescent="0.3">
      <c r="A104" s="339"/>
      <c r="B104" s="340"/>
      <c r="C104" s="340"/>
      <c r="D104" s="341"/>
      <c r="E104" s="331"/>
      <c r="F104" s="343"/>
      <c r="G104" s="348"/>
      <c r="H104" s="351"/>
      <c r="I104" s="291" t="s">
        <v>106</v>
      </c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3"/>
      <c r="AA104" s="312"/>
      <c r="AB104" s="313"/>
      <c r="AC104" s="317"/>
    </row>
    <row r="105" spans="1:29" ht="19.5" thickBot="1" x14ac:dyDescent="0.35">
      <c r="A105" s="324"/>
      <c r="B105" s="325"/>
      <c r="C105" s="325"/>
      <c r="D105" s="326"/>
      <c r="E105" s="330"/>
      <c r="F105" s="332"/>
      <c r="G105" s="349"/>
      <c r="H105" s="352"/>
      <c r="I105" s="334">
        <f>SUM(I22:J22,I65:J65,I73:J73,I78:J78,I93:J93)</f>
        <v>403</v>
      </c>
      <c r="J105" s="270"/>
      <c r="K105" s="74">
        <f>SUM(K22,K65,K73,K78,K93)</f>
        <v>31</v>
      </c>
      <c r="L105" s="271">
        <f>SUM(L22:M22,L65:M65,L73:M73,L78:M78)</f>
        <v>390</v>
      </c>
      <c r="M105" s="270"/>
      <c r="N105" s="75">
        <f>SUM(N22,N65,N73,N78)</f>
        <v>30</v>
      </c>
      <c r="O105" s="269">
        <f>SUM(O22:P22,O65:P65,O73:P73,O78:P78)</f>
        <v>578</v>
      </c>
      <c r="P105" s="270"/>
      <c r="Q105" s="74">
        <f>SUM(Q22,Q65,Q73,Q78)</f>
        <v>30</v>
      </c>
      <c r="R105" s="271">
        <f>SUM(R22:S22,R65:S65,R73:S73,R78:S78)</f>
        <v>578</v>
      </c>
      <c r="S105" s="270"/>
      <c r="T105" s="75">
        <f>SUM(T22,T65,T73,T78)</f>
        <v>30</v>
      </c>
      <c r="U105" s="269">
        <f>SUM(U22:V22,U65:V65,U73:V73,U78:V78,U126:V126)</f>
        <v>578</v>
      </c>
      <c r="V105" s="270"/>
      <c r="W105" s="74">
        <f>SUM(W22,W65,W73,W78,W126)</f>
        <v>30</v>
      </c>
      <c r="X105" s="271">
        <f>SUM(X22:Y22,X65:Y65,X73:Y73,X78:Y78,X126:Y126)</f>
        <v>390</v>
      </c>
      <c r="Y105" s="270"/>
      <c r="Z105" s="75">
        <f>SUM(Z22,Z65,Z73,Z78,Z126)</f>
        <v>30</v>
      </c>
      <c r="AA105" s="314"/>
      <c r="AB105" s="315"/>
      <c r="AC105" s="318"/>
    </row>
    <row r="106" spans="1:29" ht="20.25" thickTop="1" thickBot="1" x14ac:dyDescent="0.35">
      <c r="A106" s="327"/>
      <c r="B106" s="328"/>
      <c r="C106" s="328"/>
      <c r="D106" s="329"/>
      <c r="E106" s="331"/>
      <c r="F106" s="333"/>
      <c r="G106" s="272">
        <f>SUM(G98+H98)</f>
        <v>1937</v>
      </c>
      <c r="H106" s="273"/>
      <c r="I106" s="304" t="str">
        <f>IF(AA98=2340,AA98,"Nieprawidłowa liczba godzin. Powinno być 2340")</f>
        <v>Nieprawidłowa liczba godzin. Powinno być 2340</v>
      </c>
      <c r="J106" s="305"/>
      <c r="K106" s="305"/>
      <c r="L106" s="305"/>
      <c r="M106" s="305"/>
      <c r="N106" s="305"/>
      <c r="O106" s="305"/>
      <c r="P106" s="305"/>
      <c r="Q106" s="305"/>
      <c r="R106" s="305"/>
      <c r="S106" s="305"/>
      <c r="T106" s="305"/>
      <c r="U106" s="305"/>
      <c r="V106" s="305"/>
      <c r="W106" s="305"/>
      <c r="X106" s="305"/>
      <c r="Y106" s="305"/>
      <c r="Z106" s="306"/>
      <c r="AA106" s="307">
        <f>IF(AC98&lt;180,"Brakuje ECTS!",AC98)</f>
        <v>181</v>
      </c>
      <c r="AB106" s="308"/>
      <c r="AC106" s="309"/>
    </row>
    <row r="107" spans="1:29" ht="21" customHeight="1" thickBot="1" x14ac:dyDescent="0.35">
      <c r="A107" s="283" t="s">
        <v>107</v>
      </c>
      <c r="B107" s="284"/>
      <c r="C107" s="284"/>
      <c r="D107" s="285"/>
      <c r="E107" s="286">
        <f>SUM(I107:Z107)</f>
        <v>15</v>
      </c>
      <c r="F107" s="287"/>
      <c r="G107" s="287"/>
      <c r="H107" s="288"/>
      <c r="I107" s="289">
        <v>3</v>
      </c>
      <c r="J107" s="234"/>
      <c r="K107" s="235"/>
      <c r="L107" s="233">
        <v>2</v>
      </c>
      <c r="M107" s="234"/>
      <c r="N107" s="235"/>
      <c r="O107" s="233">
        <v>3</v>
      </c>
      <c r="P107" s="234"/>
      <c r="Q107" s="235"/>
      <c r="R107" s="233">
        <v>3</v>
      </c>
      <c r="S107" s="234"/>
      <c r="T107" s="235"/>
      <c r="U107" s="233">
        <v>1</v>
      </c>
      <c r="V107" s="234"/>
      <c r="W107" s="235"/>
      <c r="X107" s="233">
        <v>3</v>
      </c>
      <c r="Y107" s="234"/>
      <c r="Z107" s="236"/>
      <c r="AA107" s="237"/>
      <c r="AB107" s="238"/>
      <c r="AC107" s="239"/>
    </row>
    <row r="108" spans="1:29" ht="19.5" thickTop="1" x14ac:dyDescent="0.3">
      <c r="A108" s="219" t="s">
        <v>108</v>
      </c>
      <c r="B108" s="219"/>
      <c r="C108" s="219"/>
      <c r="D108" s="219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</row>
    <row r="109" spans="1:29" ht="21.75" customHeight="1" x14ac:dyDescent="0.3">
      <c r="A109" s="268" t="s">
        <v>109</v>
      </c>
      <c r="B109" s="268"/>
      <c r="C109" s="268"/>
      <c r="D109" s="268"/>
      <c r="E109" s="268"/>
      <c r="F109" s="268"/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  <c r="X109" s="268"/>
      <c r="Y109" s="268"/>
      <c r="Z109" s="268"/>
      <c r="AA109" s="268"/>
      <c r="AB109" s="268"/>
      <c r="AC109" s="268"/>
    </row>
    <row r="110" spans="1:29" ht="21" customHeight="1" x14ac:dyDescent="0.3">
      <c r="A110" s="294" t="s">
        <v>183</v>
      </c>
      <c r="B110" s="294"/>
      <c r="C110" s="294"/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  <c r="X110" s="294"/>
      <c r="Y110" s="294"/>
      <c r="Z110" s="294"/>
      <c r="AA110" s="294"/>
      <c r="AB110" s="294"/>
      <c r="AC110" s="294"/>
    </row>
    <row r="111" spans="1:29" ht="21" customHeight="1" x14ac:dyDescent="0.3">
      <c r="A111" s="294" t="s">
        <v>225</v>
      </c>
      <c r="B111" s="294"/>
      <c r="C111" s="294"/>
      <c r="D111" s="294"/>
      <c r="E111" s="294"/>
      <c r="F111" s="294"/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  <c r="X111" s="294"/>
      <c r="Y111" s="294"/>
      <c r="Z111" s="294"/>
      <c r="AA111" s="294"/>
      <c r="AB111" s="294"/>
      <c r="AC111" s="294"/>
    </row>
    <row r="112" spans="1:29" ht="21" customHeight="1" x14ac:dyDescent="0.3">
      <c r="A112" s="294" t="s">
        <v>229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  <c r="X112" s="294"/>
      <c r="Y112" s="294"/>
      <c r="Z112" s="294"/>
      <c r="AA112" s="294"/>
      <c r="AB112" s="294"/>
      <c r="AC112" s="294"/>
    </row>
    <row r="113" spans="1:29" x14ac:dyDescent="0.3">
      <c r="A113" s="335" t="s">
        <v>227</v>
      </c>
      <c r="B113" s="335"/>
      <c r="C113" s="335"/>
      <c r="D113" s="335"/>
      <c r="E113" s="335"/>
      <c r="F113" s="335"/>
      <c r="G113" s="335"/>
      <c r="H113" s="335"/>
      <c r="I113" s="335"/>
      <c r="J113" s="335"/>
      <c r="K113" s="335"/>
      <c r="L113" s="335"/>
      <c r="M113" s="335"/>
      <c r="N113" s="335"/>
      <c r="O113" s="335"/>
      <c r="P113" s="335"/>
      <c r="Q113" s="335"/>
      <c r="R113" s="335"/>
      <c r="S113" s="335"/>
      <c r="T113" s="335"/>
      <c r="U113" s="335"/>
      <c r="V113" s="335"/>
      <c r="W113" s="335"/>
      <c r="X113" s="335"/>
      <c r="Y113" s="335"/>
      <c r="Z113" s="335"/>
      <c r="AA113" s="335"/>
      <c r="AB113" s="335"/>
      <c r="AC113" s="335"/>
    </row>
    <row r="114" spans="1:29" s="175" customFormat="1" ht="27.75" customHeight="1" x14ac:dyDescent="0.3">
      <c r="A114" s="240" t="s">
        <v>138</v>
      </c>
      <c r="B114" s="243" t="s">
        <v>185</v>
      </c>
      <c r="C114" s="244"/>
      <c r="D114" s="240" t="s">
        <v>3</v>
      </c>
      <c r="E114" s="259" t="s">
        <v>4</v>
      </c>
      <c r="F114" s="260"/>
      <c r="G114" s="260"/>
      <c r="H114" s="261"/>
      <c r="I114" s="249" t="s">
        <v>5</v>
      </c>
      <c r="J114" s="249"/>
      <c r="K114" s="249"/>
      <c r="L114" s="249"/>
      <c r="M114" s="249"/>
      <c r="N114" s="249"/>
      <c r="O114" s="249" t="s">
        <v>6</v>
      </c>
      <c r="P114" s="249"/>
      <c r="Q114" s="249"/>
      <c r="R114" s="249"/>
      <c r="S114" s="249"/>
      <c r="T114" s="249"/>
      <c r="U114" s="249" t="s">
        <v>7</v>
      </c>
      <c r="V114" s="249"/>
      <c r="W114" s="249"/>
      <c r="X114" s="249"/>
      <c r="Y114" s="249"/>
      <c r="Z114" s="249"/>
      <c r="AA114" s="250" t="s">
        <v>137</v>
      </c>
      <c r="AB114" s="253" t="s">
        <v>139</v>
      </c>
      <c r="AC114" s="254"/>
    </row>
    <row r="115" spans="1:29" s="175" customFormat="1" ht="26.25" customHeight="1" x14ac:dyDescent="0.3">
      <c r="A115" s="241"/>
      <c r="B115" s="245"/>
      <c r="C115" s="246"/>
      <c r="D115" s="241"/>
      <c r="E115" s="262" t="s">
        <v>16</v>
      </c>
      <c r="F115" s="263"/>
      <c r="G115" s="264" t="s">
        <v>17</v>
      </c>
      <c r="H115" s="264" t="s">
        <v>18</v>
      </c>
      <c r="I115" s="218" t="s">
        <v>136</v>
      </c>
      <c r="J115" s="218"/>
      <c r="K115" s="218"/>
      <c r="L115" s="218" t="s">
        <v>11</v>
      </c>
      <c r="M115" s="218"/>
      <c r="N115" s="218"/>
      <c r="O115" s="218" t="s">
        <v>12</v>
      </c>
      <c r="P115" s="218"/>
      <c r="Q115" s="218"/>
      <c r="R115" s="218" t="s">
        <v>13</v>
      </c>
      <c r="S115" s="218"/>
      <c r="T115" s="218"/>
      <c r="U115" s="218" t="s">
        <v>14</v>
      </c>
      <c r="V115" s="218"/>
      <c r="W115" s="218"/>
      <c r="X115" s="218" t="s">
        <v>15</v>
      </c>
      <c r="Y115" s="218"/>
      <c r="Z115" s="218"/>
      <c r="AA115" s="251"/>
      <c r="AB115" s="255"/>
      <c r="AC115" s="256"/>
    </row>
    <row r="116" spans="1:29" s="175" customFormat="1" ht="26.25" customHeight="1" x14ac:dyDescent="0.3">
      <c r="A116" s="242"/>
      <c r="B116" s="247"/>
      <c r="C116" s="248"/>
      <c r="D116" s="242"/>
      <c r="E116" s="174" t="s">
        <v>22</v>
      </c>
      <c r="F116" s="178" t="s">
        <v>21</v>
      </c>
      <c r="G116" s="265"/>
      <c r="H116" s="265"/>
      <c r="I116" s="177" t="s">
        <v>19</v>
      </c>
      <c r="J116" s="177" t="s">
        <v>20</v>
      </c>
      <c r="K116" s="176" t="s">
        <v>21</v>
      </c>
      <c r="L116" s="177" t="s">
        <v>19</v>
      </c>
      <c r="M116" s="177" t="s">
        <v>20</v>
      </c>
      <c r="N116" s="176" t="s">
        <v>21</v>
      </c>
      <c r="O116" s="177" t="s">
        <v>19</v>
      </c>
      <c r="P116" s="177" t="s">
        <v>20</v>
      </c>
      <c r="Q116" s="176" t="s">
        <v>21</v>
      </c>
      <c r="R116" s="177" t="s">
        <v>19</v>
      </c>
      <c r="S116" s="177" t="s">
        <v>20</v>
      </c>
      <c r="T116" s="176" t="s">
        <v>21</v>
      </c>
      <c r="U116" s="177" t="s">
        <v>19</v>
      </c>
      <c r="V116" s="177" t="s">
        <v>20</v>
      </c>
      <c r="W116" s="176" t="s">
        <v>21</v>
      </c>
      <c r="X116" s="177" t="s">
        <v>19</v>
      </c>
      <c r="Y116" s="177" t="s">
        <v>20</v>
      </c>
      <c r="Z116" s="176" t="s">
        <v>21</v>
      </c>
      <c r="AA116" s="252"/>
      <c r="AB116" s="257"/>
      <c r="AC116" s="258"/>
    </row>
    <row r="117" spans="1:29" s="175" customFormat="1" ht="24.95" customHeight="1" x14ac:dyDescent="0.3">
      <c r="A117" s="227" t="s">
        <v>200</v>
      </c>
      <c r="B117" s="228"/>
      <c r="C117" s="228"/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9"/>
    </row>
    <row r="118" spans="1:29" ht="24.95" customHeight="1" x14ac:dyDescent="0.3">
      <c r="A118" s="230" t="s">
        <v>201</v>
      </c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  <c r="AA118" s="231"/>
      <c r="AB118" s="231"/>
      <c r="AC118" s="232"/>
    </row>
    <row r="119" spans="1:29" ht="31.5" customHeight="1" x14ac:dyDescent="0.3">
      <c r="A119" s="4" t="s">
        <v>23</v>
      </c>
      <c r="B119" s="221" t="s">
        <v>174</v>
      </c>
      <c r="C119" s="222"/>
      <c r="D119" s="35" t="s">
        <v>110</v>
      </c>
      <c r="E119" s="6">
        <f t="shared" ref="E119:E125" si="32">SUM(G119:H119)</f>
        <v>39</v>
      </c>
      <c r="F119" s="7">
        <f t="shared" ref="F119:F125" si="33">SUM(K119,N119,Q119,T119,W119,Z119)</f>
        <v>3</v>
      </c>
      <c r="G119" s="8">
        <f t="shared" ref="G119:H125" si="34">SUM(I119,L119,O119,R119,U119,X119)</f>
        <v>13</v>
      </c>
      <c r="H119" s="9">
        <f t="shared" si="34"/>
        <v>26</v>
      </c>
      <c r="I119" s="155"/>
      <c r="J119" s="156"/>
      <c r="K119" s="157"/>
      <c r="L119" s="155"/>
      <c r="M119" s="156"/>
      <c r="N119" s="158"/>
      <c r="O119" s="155"/>
      <c r="P119" s="156"/>
      <c r="Q119" s="157"/>
      <c r="R119" s="155"/>
      <c r="S119" s="156"/>
      <c r="T119" s="158"/>
      <c r="U119" s="155">
        <v>13</v>
      </c>
      <c r="V119" s="156">
        <v>26</v>
      </c>
      <c r="W119" s="157">
        <v>3</v>
      </c>
      <c r="X119" s="155"/>
      <c r="Y119" s="156"/>
      <c r="Z119" s="158"/>
      <c r="AA119" s="88" t="s">
        <v>25</v>
      </c>
      <c r="AB119" s="85"/>
      <c r="AC119" s="159">
        <f t="shared" ref="AC119:AC125" si="35">MAX(IF(K119&gt;0,1,0),IF(N119&gt;0,2,0),IF(Q119&gt;0,3,0),IF(T119&gt;0,4,0),IF(W119&gt;0,5,0),IF(Z119&gt;0,6,0))</f>
        <v>5</v>
      </c>
    </row>
    <row r="120" spans="1:29" ht="31.5" customHeight="1" x14ac:dyDescent="0.3">
      <c r="A120" s="4" t="s">
        <v>27</v>
      </c>
      <c r="B120" s="223"/>
      <c r="C120" s="224"/>
      <c r="D120" s="160" t="s">
        <v>111</v>
      </c>
      <c r="E120" s="6">
        <f t="shared" si="32"/>
        <v>39</v>
      </c>
      <c r="F120" s="7">
        <f t="shared" si="33"/>
        <v>3</v>
      </c>
      <c r="G120" s="8">
        <f t="shared" si="34"/>
        <v>13</v>
      </c>
      <c r="H120" s="9">
        <f t="shared" si="34"/>
        <v>26</v>
      </c>
      <c r="I120" s="155"/>
      <c r="J120" s="156"/>
      <c r="K120" s="157"/>
      <c r="L120" s="155"/>
      <c r="M120" s="156"/>
      <c r="N120" s="158"/>
      <c r="O120" s="155"/>
      <c r="P120" s="156"/>
      <c r="Q120" s="157"/>
      <c r="R120" s="155"/>
      <c r="S120" s="156"/>
      <c r="T120" s="158"/>
      <c r="U120" s="155">
        <v>13</v>
      </c>
      <c r="V120" s="156">
        <v>26</v>
      </c>
      <c r="W120" s="157">
        <v>3</v>
      </c>
      <c r="X120" s="155"/>
      <c r="Y120" s="156"/>
      <c r="Z120" s="158"/>
      <c r="AA120" s="88" t="s">
        <v>25</v>
      </c>
      <c r="AB120" s="85"/>
      <c r="AC120" s="159">
        <f t="shared" si="35"/>
        <v>5</v>
      </c>
    </row>
    <row r="121" spans="1:29" ht="41.25" customHeight="1" x14ac:dyDescent="0.3">
      <c r="A121" s="4" t="s">
        <v>28</v>
      </c>
      <c r="B121" s="223"/>
      <c r="C121" s="224"/>
      <c r="D121" s="160" t="s">
        <v>112</v>
      </c>
      <c r="E121" s="6">
        <f t="shared" si="32"/>
        <v>39</v>
      </c>
      <c r="F121" s="7">
        <f t="shared" si="33"/>
        <v>3</v>
      </c>
      <c r="G121" s="8">
        <f>SUM(I121,L121,O121,R121,U121,X121)</f>
        <v>13</v>
      </c>
      <c r="H121" s="9">
        <f>SUM(J121,M121,P121,S121,V121,Y121)</f>
        <v>26</v>
      </c>
      <c r="I121" s="155"/>
      <c r="J121" s="156"/>
      <c r="K121" s="157"/>
      <c r="L121" s="155"/>
      <c r="M121" s="156"/>
      <c r="N121" s="158"/>
      <c r="O121" s="155"/>
      <c r="P121" s="156"/>
      <c r="Q121" s="157"/>
      <c r="R121" s="155"/>
      <c r="S121" s="156"/>
      <c r="T121" s="158"/>
      <c r="U121" s="155">
        <v>13</v>
      </c>
      <c r="V121" s="156">
        <v>26</v>
      </c>
      <c r="W121" s="157">
        <v>3</v>
      </c>
      <c r="X121" s="155"/>
      <c r="Y121" s="156"/>
      <c r="Z121" s="158"/>
      <c r="AA121" s="88" t="s">
        <v>25</v>
      </c>
      <c r="AB121" s="85"/>
      <c r="AC121" s="159">
        <f t="shared" si="35"/>
        <v>5</v>
      </c>
    </row>
    <row r="122" spans="1:29" ht="31.5" customHeight="1" x14ac:dyDescent="0.3">
      <c r="A122" s="4" t="s">
        <v>30</v>
      </c>
      <c r="B122" s="223"/>
      <c r="C122" s="224"/>
      <c r="D122" s="35" t="s">
        <v>173</v>
      </c>
      <c r="E122" s="6">
        <f t="shared" si="32"/>
        <v>39</v>
      </c>
      <c r="F122" s="7">
        <f t="shared" si="33"/>
        <v>3</v>
      </c>
      <c r="G122" s="8">
        <f t="shared" si="34"/>
        <v>13</v>
      </c>
      <c r="H122" s="9">
        <f t="shared" si="34"/>
        <v>26</v>
      </c>
      <c r="I122" s="155"/>
      <c r="J122" s="156"/>
      <c r="K122" s="157"/>
      <c r="L122" s="155"/>
      <c r="M122" s="156"/>
      <c r="N122" s="158"/>
      <c r="O122" s="155"/>
      <c r="P122" s="156"/>
      <c r="Q122" s="157"/>
      <c r="R122" s="155"/>
      <c r="S122" s="156"/>
      <c r="T122" s="158"/>
      <c r="U122" s="155"/>
      <c r="V122" s="156"/>
      <c r="W122" s="157"/>
      <c r="X122" s="155">
        <v>13</v>
      </c>
      <c r="Y122" s="156">
        <v>26</v>
      </c>
      <c r="Z122" s="158">
        <v>3</v>
      </c>
      <c r="AA122" s="88" t="s">
        <v>25</v>
      </c>
      <c r="AB122" s="85"/>
      <c r="AC122" s="159">
        <f t="shared" si="35"/>
        <v>6</v>
      </c>
    </row>
    <row r="123" spans="1:29" ht="31.5" customHeight="1" x14ac:dyDescent="0.3">
      <c r="A123" s="4" t="s">
        <v>32</v>
      </c>
      <c r="B123" s="223"/>
      <c r="C123" s="224"/>
      <c r="D123" s="35" t="s">
        <v>172</v>
      </c>
      <c r="E123" s="6">
        <f t="shared" si="32"/>
        <v>39</v>
      </c>
      <c r="F123" s="7">
        <f t="shared" si="33"/>
        <v>3</v>
      </c>
      <c r="G123" s="8">
        <f>SUM(I123,L123,O123,R123,U123,X123)</f>
        <v>13</v>
      </c>
      <c r="H123" s="9">
        <f>SUM(J123,M123,P123,S123,V123,Y123)</f>
        <v>26</v>
      </c>
      <c r="I123" s="155"/>
      <c r="J123" s="156"/>
      <c r="K123" s="157"/>
      <c r="L123" s="155"/>
      <c r="M123" s="156"/>
      <c r="N123" s="158"/>
      <c r="O123" s="155"/>
      <c r="P123" s="156"/>
      <c r="Q123" s="157"/>
      <c r="R123" s="155"/>
      <c r="S123" s="156"/>
      <c r="T123" s="158"/>
      <c r="U123" s="155"/>
      <c r="V123" s="156"/>
      <c r="W123" s="157"/>
      <c r="X123" s="155">
        <v>13</v>
      </c>
      <c r="Y123" s="156">
        <v>26</v>
      </c>
      <c r="Z123" s="158">
        <v>3</v>
      </c>
      <c r="AA123" s="88" t="s">
        <v>25</v>
      </c>
      <c r="AB123" s="85"/>
      <c r="AC123" s="159">
        <f t="shared" si="35"/>
        <v>6</v>
      </c>
    </row>
    <row r="124" spans="1:29" ht="42" customHeight="1" x14ac:dyDescent="0.3">
      <c r="A124" s="4" t="s">
        <v>33</v>
      </c>
      <c r="B124" s="223"/>
      <c r="C124" s="224"/>
      <c r="D124" s="160" t="s">
        <v>113</v>
      </c>
      <c r="E124" s="6">
        <f t="shared" si="32"/>
        <v>26</v>
      </c>
      <c r="F124" s="7">
        <f t="shared" si="33"/>
        <v>2</v>
      </c>
      <c r="G124" s="8">
        <f t="shared" si="34"/>
        <v>13</v>
      </c>
      <c r="H124" s="9">
        <f t="shared" si="34"/>
        <v>13</v>
      </c>
      <c r="I124" s="155"/>
      <c r="J124" s="156"/>
      <c r="K124" s="157"/>
      <c r="L124" s="155"/>
      <c r="M124" s="156"/>
      <c r="N124" s="158"/>
      <c r="O124" s="155"/>
      <c r="P124" s="156"/>
      <c r="Q124" s="157"/>
      <c r="R124" s="155"/>
      <c r="S124" s="156"/>
      <c r="T124" s="158"/>
      <c r="U124" s="155"/>
      <c r="V124" s="156"/>
      <c r="W124" s="157"/>
      <c r="X124" s="155">
        <v>13</v>
      </c>
      <c r="Y124" s="156">
        <v>13</v>
      </c>
      <c r="Z124" s="158">
        <v>2</v>
      </c>
      <c r="AA124" s="88" t="s">
        <v>25</v>
      </c>
      <c r="AB124" s="85"/>
      <c r="AC124" s="159">
        <f t="shared" si="35"/>
        <v>6</v>
      </c>
    </row>
    <row r="125" spans="1:29" ht="31.5" customHeight="1" thickBot="1" x14ac:dyDescent="0.35">
      <c r="A125" s="4" t="s">
        <v>35</v>
      </c>
      <c r="B125" s="225"/>
      <c r="C125" s="226"/>
      <c r="D125" s="161" t="s">
        <v>120</v>
      </c>
      <c r="E125" s="6">
        <f t="shared" si="32"/>
        <v>39</v>
      </c>
      <c r="F125" s="7">
        <f t="shared" si="33"/>
        <v>3</v>
      </c>
      <c r="G125" s="8">
        <f t="shared" si="34"/>
        <v>13</v>
      </c>
      <c r="H125" s="9">
        <f t="shared" si="34"/>
        <v>26</v>
      </c>
      <c r="I125" s="162"/>
      <c r="J125" s="163"/>
      <c r="K125" s="164"/>
      <c r="L125" s="162"/>
      <c r="M125" s="163"/>
      <c r="N125" s="165"/>
      <c r="O125" s="162"/>
      <c r="P125" s="163"/>
      <c r="Q125" s="164"/>
      <c r="R125" s="162"/>
      <c r="S125" s="163"/>
      <c r="T125" s="165"/>
      <c r="U125" s="162"/>
      <c r="V125" s="163"/>
      <c r="W125" s="164"/>
      <c r="X125" s="162">
        <v>13</v>
      </c>
      <c r="Y125" s="163">
        <v>26</v>
      </c>
      <c r="Z125" s="165">
        <v>3</v>
      </c>
      <c r="AA125" s="10" t="s">
        <v>25</v>
      </c>
      <c r="AB125" s="112"/>
      <c r="AC125" s="166">
        <f t="shared" si="35"/>
        <v>6</v>
      </c>
    </row>
    <row r="126" spans="1:29" ht="24" thickBot="1" x14ac:dyDescent="0.35">
      <c r="A126" s="46"/>
      <c r="B126" s="17"/>
      <c r="C126" s="17"/>
      <c r="D126" s="47"/>
      <c r="E126" s="121">
        <f>SUM(E119:E125)</f>
        <v>260</v>
      </c>
      <c r="F126" s="16">
        <f>SUM(F119:F125)</f>
        <v>20</v>
      </c>
      <c r="G126" s="119">
        <f>SUM(G119:G125)</f>
        <v>91</v>
      </c>
      <c r="H126" s="16">
        <f>SUM(H119:H125)</f>
        <v>169</v>
      </c>
      <c r="I126" s="119"/>
      <c r="J126" s="120"/>
      <c r="K126" s="76"/>
      <c r="L126" s="121"/>
      <c r="M126" s="120"/>
      <c r="N126" s="122"/>
      <c r="O126" s="121"/>
      <c r="P126" s="120"/>
      <c r="Q126" s="76"/>
      <c r="R126" s="121"/>
      <c r="S126" s="120"/>
      <c r="T126" s="122"/>
      <c r="U126" s="121">
        <f t="shared" ref="U126:Z126" si="36">SUM(U119:U125)</f>
        <v>39</v>
      </c>
      <c r="V126" s="120">
        <f t="shared" si="36"/>
        <v>78</v>
      </c>
      <c r="W126" s="76">
        <f t="shared" si="36"/>
        <v>9</v>
      </c>
      <c r="X126" s="121">
        <f t="shared" si="36"/>
        <v>52</v>
      </c>
      <c r="Y126" s="120">
        <f t="shared" si="36"/>
        <v>91</v>
      </c>
      <c r="Z126" s="122">
        <f t="shared" si="36"/>
        <v>11</v>
      </c>
      <c r="AA126" s="121"/>
      <c r="AB126" s="120" t="s">
        <v>182</v>
      </c>
      <c r="AC126" s="167">
        <v>6</v>
      </c>
    </row>
    <row r="127" spans="1:29" ht="24" thickBot="1" x14ac:dyDescent="0.35">
      <c r="A127" s="168"/>
      <c r="B127" s="169"/>
      <c r="C127" s="169"/>
      <c r="D127" s="170"/>
      <c r="E127" s="171"/>
      <c r="F127" s="171"/>
      <c r="G127" s="171"/>
      <c r="H127" s="171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72"/>
    </row>
    <row r="128" spans="1:29" ht="33" customHeight="1" x14ac:dyDescent="0.3">
      <c r="A128" s="295" t="s">
        <v>202</v>
      </c>
      <c r="B128" s="296"/>
      <c r="C128" s="296"/>
      <c r="D128" s="296"/>
      <c r="E128" s="296"/>
      <c r="F128" s="296"/>
      <c r="G128" s="296"/>
      <c r="H128" s="296"/>
      <c r="I128" s="296"/>
      <c r="J128" s="296"/>
      <c r="K128" s="296"/>
      <c r="L128" s="296"/>
      <c r="M128" s="296"/>
      <c r="N128" s="296"/>
      <c r="O128" s="296"/>
      <c r="P128" s="296"/>
      <c r="Q128" s="296"/>
      <c r="R128" s="296"/>
      <c r="S128" s="296"/>
      <c r="T128" s="296"/>
      <c r="U128" s="296"/>
      <c r="V128" s="296"/>
      <c r="W128" s="296"/>
      <c r="X128" s="296"/>
      <c r="Y128" s="296"/>
      <c r="Z128" s="296"/>
      <c r="AA128" s="296"/>
      <c r="AB128" s="296"/>
      <c r="AC128" s="297"/>
    </row>
    <row r="129" spans="1:29" ht="31.5" customHeight="1" x14ac:dyDescent="0.3">
      <c r="A129" s="4" t="s">
        <v>23</v>
      </c>
      <c r="B129" s="221" t="s">
        <v>119</v>
      </c>
      <c r="C129" s="222"/>
      <c r="D129" s="173" t="s">
        <v>114</v>
      </c>
      <c r="E129" s="6">
        <f t="shared" ref="E129:E137" si="37">SUM(G129:H129)</f>
        <v>39</v>
      </c>
      <c r="F129" s="7">
        <f t="shared" ref="F129:F137" si="38">SUM(K129,N129,Q129,T129,W129,Z129)</f>
        <v>3</v>
      </c>
      <c r="G129" s="8">
        <f t="shared" ref="G129:H137" si="39">SUM(I129,L129,O129,R129,U129,X129)</f>
        <v>13</v>
      </c>
      <c r="H129" s="9">
        <f t="shared" si="39"/>
        <v>26</v>
      </c>
      <c r="I129" s="155"/>
      <c r="J129" s="156"/>
      <c r="K129" s="157"/>
      <c r="L129" s="155"/>
      <c r="M129" s="156"/>
      <c r="N129" s="158"/>
      <c r="O129" s="155"/>
      <c r="P129" s="156"/>
      <c r="Q129" s="157"/>
      <c r="R129" s="155"/>
      <c r="S129" s="156"/>
      <c r="T129" s="158"/>
      <c r="U129" s="155">
        <v>13</v>
      </c>
      <c r="V129" s="156">
        <v>26</v>
      </c>
      <c r="W129" s="157">
        <v>3</v>
      </c>
      <c r="X129" s="155"/>
      <c r="Y129" s="156"/>
      <c r="Z129" s="158"/>
      <c r="AA129" s="88" t="s">
        <v>25</v>
      </c>
      <c r="AB129" s="85"/>
      <c r="AC129" s="159">
        <f t="shared" ref="AC129:AC137" si="40">MAX(IF(K129&gt;0,1,0),IF(N129&gt;0,2,0),IF(Q129&gt;0,3,0),IF(T129&gt;0,4,0),IF(W129&gt;0,5,0),IF(Z129&gt;0,6,0))</f>
        <v>5</v>
      </c>
    </row>
    <row r="130" spans="1:29" ht="31.5" customHeight="1" x14ac:dyDescent="0.3">
      <c r="A130" s="4" t="s">
        <v>27</v>
      </c>
      <c r="B130" s="223"/>
      <c r="C130" s="224"/>
      <c r="D130" s="35" t="s">
        <v>115</v>
      </c>
      <c r="E130" s="6">
        <f>SUM(G130:H130)</f>
        <v>52</v>
      </c>
      <c r="F130" s="7">
        <f>SUM(K130,N130,Q130,T130,W130,Z130)</f>
        <v>4</v>
      </c>
      <c r="G130" s="8">
        <f t="shared" si="39"/>
        <v>26</v>
      </c>
      <c r="H130" s="9">
        <f t="shared" si="39"/>
        <v>26</v>
      </c>
      <c r="I130" s="155"/>
      <c r="J130" s="156"/>
      <c r="K130" s="157"/>
      <c r="L130" s="155"/>
      <c r="M130" s="156"/>
      <c r="N130" s="158"/>
      <c r="O130" s="155"/>
      <c r="P130" s="156"/>
      <c r="Q130" s="157"/>
      <c r="R130" s="155"/>
      <c r="S130" s="156"/>
      <c r="T130" s="158"/>
      <c r="U130" s="155">
        <v>26</v>
      </c>
      <c r="V130" s="156">
        <v>26</v>
      </c>
      <c r="W130" s="157">
        <v>4</v>
      </c>
      <c r="X130" s="155"/>
      <c r="Y130" s="156"/>
      <c r="Z130" s="158"/>
      <c r="AA130" s="88" t="s">
        <v>25</v>
      </c>
      <c r="AB130" s="85"/>
      <c r="AC130" s="159">
        <f t="shared" si="40"/>
        <v>5</v>
      </c>
    </row>
    <row r="131" spans="1:29" ht="42.75" customHeight="1" x14ac:dyDescent="0.3">
      <c r="A131" s="4" t="s">
        <v>28</v>
      </c>
      <c r="B131" s="223"/>
      <c r="C131" s="224"/>
      <c r="D131" s="35" t="s">
        <v>116</v>
      </c>
      <c r="E131" s="6">
        <f>SUM(G131:H131)</f>
        <v>26</v>
      </c>
      <c r="F131" s="7">
        <f>SUM(K131,N131,Q131,T131,W131,Z131)</f>
        <v>2</v>
      </c>
      <c r="G131" s="8">
        <f t="shared" si="39"/>
        <v>0</v>
      </c>
      <c r="H131" s="9">
        <f t="shared" si="39"/>
        <v>26</v>
      </c>
      <c r="I131" s="155"/>
      <c r="J131" s="156"/>
      <c r="K131" s="157"/>
      <c r="L131" s="155"/>
      <c r="M131" s="156"/>
      <c r="N131" s="158"/>
      <c r="O131" s="155"/>
      <c r="P131" s="156"/>
      <c r="Q131" s="157"/>
      <c r="R131" s="155"/>
      <c r="S131" s="156"/>
      <c r="T131" s="158"/>
      <c r="U131" s="155"/>
      <c r="V131" s="156"/>
      <c r="W131" s="157"/>
      <c r="X131" s="155"/>
      <c r="Y131" s="156">
        <v>26</v>
      </c>
      <c r="Z131" s="158">
        <v>2</v>
      </c>
      <c r="AA131" s="88" t="s">
        <v>25</v>
      </c>
      <c r="AB131" s="85"/>
      <c r="AC131" s="159">
        <f t="shared" si="40"/>
        <v>6</v>
      </c>
    </row>
    <row r="132" spans="1:29" ht="31.5" customHeight="1" x14ac:dyDescent="0.3">
      <c r="A132" s="4" t="s">
        <v>30</v>
      </c>
      <c r="B132" s="223"/>
      <c r="C132" s="224"/>
      <c r="D132" s="35" t="s">
        <v>117</v>
      </c>
      <c r="E132" s="6">
        <f>SUM(G132:H132)</f>
        <v>13</v>
      </c>
      <c r="F132" s="7">
        <f>SUM(K132,N132,Q132,T132,W132,Z132)</f>
        <v>1</v>
      </c>
      <c r="G132" s="8">
        <f t="shared" si="39"/>
        <v>13</v>
      </c>
      <c r="H132" s="9">
        <f t="shared" si="39"/>
        <v>0</v>
      </c>
      <c r="I132" s="155"/>
      <c r="J132" s="156"/>
      <c r="K132" s="157"/>
      <c r="L132" s="155"/>
      <c r="M132" s="156"/>
      <c r="N132" s="158"/>
      <c r="O132" s="155"/>
      <c r="P132" s="156"/>
      <c r="Q132" s="157"/>
      <c r="R132" s="155"/>
      <c r="S132" s="156"/>
      <c r="T132" s="158"/>
      <c r="U132" s="155"/>
      <c r="V132" s="156"/>
      <c r="W132" s="157"/>
      <c r="X132" s="155">
        <v>13</v>
      </c>
      <c r="Y132" s="156"/>
      <c r="Z132" s="158">
        <v>1</v>
      </c>
      <c r="AA132" s="88" t="s">
        <v>25</v>
      </c>
      <c r="AB132" s="85"/>
      <c r="AC132" s="159">
        <f t="shared" si="40"/>
        <v>6</v>
      </c>
    </row>
    <row r="133" spans="1:29" ht="31.5" customHeight="1" x14ac:dyDescent="0.3">
      <c r="A133" s="4" t="s">
        <v>32</v>
      </c>
      <c r="B133" s="223"/>
      <c r="C133" s="224"/>
      <c r="D133" s="35" t="s">
        <v>181</v>
      </c>
      <c r="E133" s="6">
        <f>SUM(G133:H133)</f>
        <v>26</v>
      </c>
      <c r="F133" s="7">
        <f>SUM(K133,N133,Q133,T133,W133,Z133)</f>
        <v>2</v>
      </c>
      <c r="G133" s="8">
        <f t="shared" si="39"/>
        <v>13</v>
      </c>
      <c r="H133" s="9">
        <f t="shared" si="39"/>
        <v>13</v>
      </c>
      <c r="I133" s="155"/>
      <c r="J133" s="156"/>
      <c r="K133" s="157"/>
      <c r="L133" s="155"/>
      <c r="M133" s="156"/>
      <c r="N133" s="158"/>
      <c r="O133" s="155"/>
      <c r="P133" s="156"/>
      <c r="Q133" s="157"/>
      <c r="R133" s="155"/>
      <c r="S133" s="156"/>
      <c r="T133" s="158"/>
      <c r="U133" s="155"/>
      <c r="V133" s="156"/>
      <c r="W133" s="157"/>
      <c r="X133" s="155">
        <v>13</v>
      </c>
      <c r="Y133" s="156">
        <v>13</v>
      </c>
      <c r="Z133" s="158">
        <v>2</v>
      </c>
      <c r="AA133" s="88" t="s">
        <v>25</v>
      </c>
      <c r="AB133" s="85"/>
      <c r="AC133" s="159">
        <f t="shared" si="40"/>
        <v>6</v>
      </c>
    </row>
    <row r="134" spans="1:29" ht="31.5" customHeight="1" x14ac:dyDescent="0.3">
      <c r="A134" s="4" t="s">
        <v>33</v>
      </c>
      <c r="B134" s="223"/>
      <c r="C134" s="224"/>
      <c r="D134" s="35" t="s">
        <v>180</v>
      </c>
      <c r="E134" s="6">
        <f>SUM(G134:H134)</f>
        <v>26</v>
      </c>
      <c r="F134" s="7">
        <f t="shared" si="38"/>
        <v>2</v>
      </c>
      <c r="G134" s="8">
        <f t="shared" si="39"/>
        <v>13</v>
      </c>
      <c r="H134" s="9">
        <f t="shared" si="39"/>
        <v>13</v>
      </c>
      <c r="I134" s="155"/>
      <c r="J134" s="156"/>
      <c r="K134" s="157"/>
      <c r="L134" s="155"/>
      <c r="M134" s="156"/>
      <c r="N134" s="158"/>
      <c r="O134" s="155"/>
      <c r="P134" s="156"/>
      <c r="Q134" s="157"/>
      <c r="R134" s="155"/>
      <c r="S134" s="156"/>
      <c r="T134" s="158"/>
      <c r="U134" s="155"/>
      <c r="V134" s="156"/>
      <c r="W134" s="157"/>
      <c r="X134" s="155">
        <v>13</v>
      </c>
      <c r="Y134" s="156">
        <v>13</v>
      </c>
      <c r="Z134" s="158">
        <v>2</v>
      </c>
      <c r="AA134" s="88" t="s">
        <v>25</v>
      </c>
      <c r="AB134" s="85"/>
      <c r="AC134" s="159">
        <f t="shared" si="40"/>
        <v>6</v>
      </c>
    </row>
    <row r="135" spans="1:29" ht="31.5" customHeight="1" x14ac:dyDescent="0.3">
      <c r="A135" s="4" t="s">
        <v>35</v>
      </c>
      <c r="B135" s="223"/>
      <c r="C135" s="224"/>
      <c r="D135" s="160" t="s">
        <v>118</v>
      </c>
      <c r="E135" s="6">
        <f t="shared" si="37"/>
        <v>39</v>
      </c>
      <c r="F135" s="7">
        <f t="shared" si="38"/>
        <v>3</v>
      </c>
      <c r="G135" s="8">
        <f t="shared" si="39"/>
        <v>13</v>
      </c>
      <c r="H135" s="9">
        <f t="shared" si="39"/>
        <v>26</v>
      </c>
      <c r="I135" s="155"/>
      <c r="J135" s="156"/>
      <c r="K135" s="157"/>
      <c r="L135" s="155"/>
      <c r="M135" s="156"/>
      <c r="N135" s="158"/>
      <c r="O135" s="155"/>
      <c r="P135" s="156"/>
      <c r="Q135" s="157"/>
      <c r="R135" s="155"/>
      <c r="S135" s="156"/>
      <c r="T135" s="158"/>
      <c r="U135" s="155"/>
      <c r="V135" s="156"/>
      <c r="W135" s="157"/>
      <c r="X135" s="155">
        <v>13</v>
      </c>
      <c r="Y135" s="156">
        <v>26</v>
      </c>
      <c r="Z135" s="158">
        <v>3</v>
      </c>
      <c r="AA135" s="88" t="s">
        <v>25</v>
      </c>
      <c r="AB135" s="85"/>
      <c r="AC135" s="159">
        <f t="shared" si="40"/>
        <v>6</v>
      </c>
    </row>
    <row r="136" spans="1:29" ht="31.5" customHeight="1" x14ac:dyDescent="0.3">
      <c r="A136" s="4" t="s">
        <v>37</v>
      </c>
      <c r="B136" s="223"/>
      <c r="C136" s="224"/>
      <c r="D136" s="160" t="s">
        <v>126</v>
      </c>
      <c r="E136" s="6">
        <f t="shared" si="37"/>
        <v>13</v>
      </c>
      <c r="F136" s="7">
        <f t="shared" si="38"/>
        <v>1</v>
      </c>
      <c r="G136" s="8">
        <f t="shared" si="39"/>
        <v>0</v>
      </c>
      <c r="H136" s="9">
        <f t="shared" si="39"/>
        <v>13</v>
      </c>
      <c r="I136" s="155"/>
      <c r="J136" s="156"/>
      <c r="K136" s="157"/>
      <c r="L136" s="155"/>
      <c r="M136" s="156"/>
      <c r="N136" s="158"/>
      <c r="O136" s="155"/>
      <c r="P136" s="156"/>
      <c r="Q136" s="157"/>
      <c r="R136" s="155"/>
      <c r="S136" s="156"/>
      <c r="T136" s="158"/>
      <c r="U136" s="155"/>
      <c r="V136" s="156"/>
      <c r="W136" s="157"/>
      <c r="X136" s="155"/>
      <c r="Y136" s="156">
        <v>13</v>
      </c>
      <c r="Z136" s="158">
        <v>1</v>
      </c>
      <c r="AA136" s="88" t="s">
        <v>25</v>
      </c>
      <c r="AB136" s="85"/>
      <c r="AC136" s="159">
        <f t="shared" si="40"/>
        <v>6</v>
      </c>
    </row>
    <row r="137" spans="1:29" ht="31.5" customHeight="1" thickBot="1" x14ac:dyDescent="0.35">
      <c r="A137" s="4" t="s">
        <v>38</v>
      </c>
      <c r="B137" s="225"/>
      <c r="C137" s="226"/>
      <c r="D137" s="35" t="s">
        <v>127</v>
      </c>
      <c r="E137" s="6">
        <f t="shared" si="37"/>
        <v>26</v>
      </c>
      <c r="F137" s="7">
        <f t="shared" si="38"/>
        <v>2</v>
      </c>
      <c r="G137" s="8">
        <f t="shared" si="39"/>
        <v>0</v>
      </c>
      <c r="H137" s="77">
        <f t="shared" si="39"/>
        <v>26</v>
      </c>
      <c r="I137" s="162"/>
      <c r="J137" s="163"/>
      <c r="K137" s="164"/>
      <c r="L137" s="162"/>
      <c r="M137" s="163"/>
      <c r="N137" s="165"/>
      <c r="O137" s="162"/>
      <c r="P137" s="163"/>
      <c r="Q137" s="164"/>
      <c r="R137" s="162"/>
      <c r="S137" s="163"/>
      <c r="T137" s="165"/>
      <c r="U137" s="162"/>
      <c r="V137" s="163">
        <v>26</v>
      </c>
      <c r="W137" s="164">
        <v>2</v>
      </c>
      <c r="X137" s="162"/>
      <c r="Y137" s="163"/>
      <c r="Z137" s="165"/>
      <c r="AA137" s="10" t="s">
        <v>25</v>
      </c>
      <c r="AB137" s="112"/>
      <c r="AC137" s="166">
        <f t="shared" si="40"/>
        <v>5</v>
      </c>
    </row>
    <row r="138" spans="1:29" ht="24" thickBot="1" x14ac:dyDescent="0.35">
      <c r="A138" s="46"/>
      <c r="B138" s="17"/>
      <c r="C138" s="17"/>
      <c r="D138" s="47"/>
      <c r="E138" s="121">
        <f>SUM(E129:E137)</f>
        <v>260</v>
      </c>
      <c r="F138" s="16">
        <f>SUM(F129:F137)</f>
        <v>20</v>
      </c>
      <c r="G138" s="119">
        <f>SUM(G129:G137)</f>
        <v>91</v>
      </c>
      <c r="H138" s="16">
        <f>SUM(H129:H137)</f>
        <v>169</v>
      </c>
      <c r="I138" s="119"/>
      <c r="J138" s="120"/>
      <c r="K138" s="76"/>
      <c r="L138" s="121"/>
      <c r="M138" s="120"/>
      <c r="N138" s="122"/>
      <c r="O138" s="121"/>
      <c r="P138" s="120"/>
      <c r="Q138" s="76"/>
      <c r="R138" s="121"/>
      <c r="S138" s="120"/>
      <c r="T138" s="122"/>
      <c r="U138" s="121">
        <f t="shared" ref="U138:Z138" si="41">SUM(U129:U137)</f>
        <v>39</v>
      </c>
      <c r="V138" s="120">
        <f t="shared" si="41"/>
        <v>78</v>
      </c>
      <c r="W138" s="76">
        <f t="shared" si="41"/>
        <v>9</v>
      </c>
      <c r="X138" s="121">
        <f t="shared" si="41"/>
        <v>52</v>
      </c>
      <c r="Y138" s="120">
        <f t="shared" si="41"/>
        <v>91</v>
      </c>
      <c r="Z138" s="122">
        <f t="shared" si="41"/>
        <v>11</v>
      </c>
      <c r="AA138" s="121"/>
      <c r="AB138" s="120" t="s">
        <v>26</v>
      </c>
      <c r="AC138" s="167">
        <v>6</v>
      </c>
    </row>
    <row r="139" spans="1:29" x14ac:dyDescent="0.3">
      <c r="A139" s="220" t="s">
        <v>228</v>
      </c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</row>
  </sheetData>
  <customSheetViews>
    <customSheetView guid="{79739ED2-A20A-4E1B-8934-848FB3325BD0}" scale="70" showPageBreaks="1" fitToPage="1" printArea="1" view="pageBreakPreview">
      <selection activeCell="B1" sqref="B1:D1"/>
      <rowBreaks count="1" manualBreakCount="1">
        <brk id="113" max="28" man="1"/>
      </rowBreaks>
      <pageMargins left="0.25" right="0.25" top="0.75" bottom="0.75" header="0.3" footer="0.3"/>
      <pageSetup paperSize="9" scale="26" fitToHeight="0" orientation="portrait" horizontalDpi="4294967293" verticalDpi="4294967293" r:id="rId1"/>
    </customSheetView>
    <customSheetView guid="{677F218E-3C47-4361-8C80-D48B36FC5DC1}" scale="50" showPageBreaks="1" fitToPage="1" printArea="1" view="pageBreakPreview" topLeftCell="B44">
      <selection activeCell="S67" sqref="S67"/>
      <rowBreaks count="1" manualBreakCount="1">
        <brk id="111" max="28" man="1"/>
      </rowBreaks>
      <pageMargins left="0.23622047244094491" right="0.23622047244094491" top="0.35433070866141736" bottom="0.35433070866141736" header="0.31496062992125984" footer="0.31496062992125984"/>
      <pageSetup paperSize="9" scale="27" fitToHeight="0" orientation="portrait" horizontalDpi="300" verticalDpi="300" r:id="rId2"/>
    </customSheetView>
  </customSheetViews>
  <mergeCells count="175">
    <mergeCell ref="A110:AC110"/>
    <mergeCell ref="A111:AC111"/>
    <mergeCell ref="A2:AC2"/>
    <mergeCell ref="A3:AC3"/>
    <mergeCell ref="A4:AC4"/>
    <mergeCell ref="A5:A8"/>
    <mergeCell ref="D5:D8"/>
    <mergeCell ref="E5:H6"/>
    <mergeCell ref="I5:N5"/>
    <mergeCell ref="O5:T5"/>
    <mergeCell ref="U5:Z5"/>
    <mergeCell ref="AA5:AA8"/>
    <mergeCell ref="AB5:AC8"/>
    <mergeCell ref="I6:K6"/>
    <mergeCell ref="L6:N6"/>
    <mergeCell ref="O6:Q6"/>
    <mergeCell ref="R6:T6"/>
    <mergeCell ref="U6:W6"/>
    <mergeCell ref="X6:Z6"/>
    <mergeCell ref="L7:L8"/>
    <mergeCell ref="M7:M8"/>
    <mergeCell ref="N7:N8"/>
    <mergeCell ref="B5:B8"/>
    <mergeCell ref="C5:C8"/>
    <mergeCell ref="A9:AC9"/>
    <mergeCell ref="A10:AC10"/>
    <mergeCell ref="U7:U8"/>
    <mergeCell ref="V7:V8"/>
    <mergeCell ref="W7:W8"/>
    <mergeCell ref="X7:X8"/>
    <mergeCell ref="Y7:Y8"/>
    <mergeCell ref="Z7:Z8"/>
    <mergeCell ref="O7:O8"/>
    <mergeCell ref="P7:P8"/>
    <mergeCell ref="Q7:Q8"/>
    <mergeCell ref="R7:R8"/>
    <mergeCell ref="S7:S8"/>
    <mergeCell ref="T7:T8"/>
    <mergeCell ref="E7:F7"/>
    <mergeCell ref="G7:G8"/>
    <mergeCell ref="H7:H8"/>
    <mergeCell ref="I7:I8"/>
    <mergeCell ref="J7:J8"/>
    <mergeCell ref="K7:K8"/>
    <mergeCell ref="B40:B47"/>
    <mergeCell ref="C40:C47"/>
    <mergeCell ref="B48:B53"/>
    <mergeCell ref="C48:C53"/>
    <mergeCell ref="B31:B35"/>
    <mergeCell ref="C31:C35"/>
    <mergeCell ref="B36:B39"/>
    <mergeCell ref="C36:C39"/>
    <mergeCell ref="B17:B21"/>
    <mergeCell ref="C17:C21"/>
    <mergeCell ref="A23:AC23"/>
    <mergeCell ref="B24:B30"/>
    <mergeCell ref="C24:C30"/>
    <mergeCell ref="A79:AC79"/>
    <mergeCell ref="A80:AC80"/>
    <mergeCell ref="A94:AC94"/>
    <mergeCell ref="B81:C91"/>
    <mergeCell ref="B54:B61"/>
    <mergeCell ref="C54:C61"/>
    <mergeCell ref="A66:AC66"/>
    <mergeCell ref="A74:AC74"/>
    <mergeCell ref="C67:C72"/>
    <mergeCell ref="B67:B72"/>
    <mergeCell ref="B62:B63"/>
    <mergeCell ref="C62:C63"/>
    <mergeCell ref="AA95:AC96"/>
    <mergeCell ref="AA97:AB97"/>
    <mergeCell ref="I96:K96"/>
    <mergeCell ref="L96:N96"/>
    <mergeCell ref="O96:Q96"/>
    <mergeCell ref="R96:T96"/>
    <mergeCell ref="U96:W96"/>
    <mergeCell ref="X96:Z96"/>
    <mergeCell ref="A95:D97"/>
    <mergeCell ref="E95:F96"/>
    <mergeCell ref="G95:H96"/>
    <mergeCell ref="I95:N95"/>
    <mergeCell ref="O95:T95"/>
    <mergeCell ref="U95:Z95"/>
    <mergeCell ref="Q98:Q100"/>
    <mergeCell ref="O103:P103"/>
    <mergeCell ref="O100:P100"/>
    <mergeCell ref="R100:S100"/>
    <mergeCell ref="U100:V100"/>
    <mergeCell ref="X100:Y100"/>
    <mergeCell ref="R98:S98"/>
    <mergeCell ref="T98:T100"/>
    <mergeCell ref="U98:V98"/>
    <mergeCell ref="W98:W100"/>
    <mergeCell ref="X98:Y98"/>
    <mergeCell ref="A98:D98"/>
    <mergeCell ref="G98:G105"/>
    <mergeCell ref="H98:H105"/>
    <mergeCell ref="I98:J98"/>
    <mergeCell ref="K98:K100"/>
    <mergeCell ref="L98:M98"/>
    <mergeCell ref="N98:N100"/>
    <mergeCell ref="O98:P98"/>
    <mergeCell ref="L103:M103"/>
    <mergeCell ref="A128:AC128"/>
    <mergeCell ref="B75:B77"/>
    <mergeCell ref="C75:C77"/>
    <mergeCell ref="I106:Z106"/>
    <mergeCell ref="AA106:AC106"/>
    <mergeCell ref="O105:P105"/>
    <mergeCell ref="R105:S105"/>
    <mergeCell ref="AA98:AB105"/>
    <mergeCell ref="AC98:AC105"/>
    <mergeCell ref="Z98:Z100"/>
    <mergeCell ref="A101:D101"/>
    <mergeCell ref="I101:Z101"/>
    <mergeCell ref="A105:D106"/>
    <mergeCell ref="E105:E106"/>
    <mergeCell ref="F105:F106"/>
    <mergeCell ref="I105:J105"/>
    <mergeCell ref="L105:M105"/>
    <mergeCell ref="A113:AC113"/>
    <mergeCell ref="R107:T107"/>
    <mergeCell ref="A102:D102"/>
    <mergeCell ref="A103:D104"/>
    <mergeCell ref="E103:E104"/>
    <mergeCell ref="F103:F104"/>
    <mergeCell ref="H115:H116"/>
    <mergeCell ref="L115:N115"/>
    <mergeCell ref="O115:Q115"/>
    <mergeCell ref="A1:AC1"/>
    <mergeCell ref="A109:AC109"/>
    <mergeCell ref="U105:V105"/>
    <mergeCell ref="X105:Y105"/>
    <mergeCell ref="G106:H106"/>
    <mergeCell ref="A99:D99"/>
    <mergeCell ref="A100:D100"/>
    <mergeCell ref="I100:J100"/>
    <mergeCell ref="L100:M100"/>
    <mergeCell ref="B11:B16"/>
    <mergeCell ref="C11:C16"/>
    <mergeCell ref="R103:S103"/>
    <mergeCell ref="A107:D107"/>
    <mergeCell ref="E107:H107"/>
    <mergeCell ref="I107:K107"/>
    <mergeCell ref="L107:N107"/>
    <mergeCell ref="O107:Q107"/>
    <mergeCell ref="U103:V103"/>
    <mergeCell ref="X103:Y103"/>
    <mergeCell ref="I104:Z104"/>
    <mergeCell ref="A112:AC112"/>
    <mergeCell ref="I103:J103"/>
    <mergeCell ref="R115:T115"/>
    <mergeCell ref="U115:W115"/>
    <mergeCell ref="A108:AC108"/>
    <mergeCell ref="A139:AC139"/>
    <mergeCell ref="B129:C137"/>
    <mergeCell ref="A117:AC117"/>
    <mergeCell ref="A118:AC118"/>
    <mergeCell ref="U107:W107"/>
    <mergeCell ref="X107:Z107"/>
    <mergeCell ref="AA107:AC107"/>
    <mergeCell ref="B119:C125"/>
    <mergeCell ref="D114:D116"/>
    <mergeCell ref="B114:C116"/>
    <mergeCell ref="A114:A116"/>
    <mergeCell ref="X115:Z115"/>
    <mergeCell ref="I114:N114"/>
    <mergeCell ref="O114:T114"/>
    <mergeCell ref="U114:Z114"/>
    <mergeCell ref="AA114:AA116"/>
    <mergeCell ref="AB114:AC116"/>
    <mergeCell ref="E114:H114"/>
    <mergeCell ref="E115:F115"/>
    <mergeCell ref="G115:G116"/>
    <mergeCell ref="I115:K115"/>
  </mergeCells>
  <pageMargins left="0.25" right="0.25" top="0.75" bottom="0.75" header="0.3" footer="0.3"/>
  <pageSetup paperSize="9" scale="21" orientation="portrait" horizontalDpi="4294967293" verticalDpi="4294967293" r:id="rId3"/>
  <rowBreaks count="1" manualBreakCount="1">
    <brk id="113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pane ySplit="1" topLeftCell="A5" activePane="bottomLeft" state="frozen"/>
      <selection pane="bottomLeft" activeCell="A2" sqref="A2"/>
    </sheetView>
  </sheetViews>
  <sheetFormatPr defaultRowHeight="15" x14ac:dyDescent="0.25"/>
  <cols>
    <col min="1" max="1" width="8.42578125" bestFit="1" customWidth="1"/>
    <col min="2" max="2" width="9.85546875" bestFit="1" customWidth="1"/>
    <col min="3" max="3" width="6.42578125" bestFit="1" customWidth="1"/>
    <col min="4" max="4" width="17" bestFit="1" customWidth="1"/>
    <col min="5" max="5" width="13.5703125" bestFit="1" customWidth="1"/>
    <col min="6" max="6" width="10.140625" bestFit="1" customWidth="1"/>
    <col min="7" max="7" width="9.42578125" bestFit="1" customWidth="1"/>
    <col min="8" max="8" width="38" bestFit="1" customWidth="1"/>
    <col min="9" max="9" width="21" bestFit="1" customWidth="1"/>
    <col min="10" max="10" width="6.5703125" bestFit="1" customWidth="1"/>
    <col min="11" max="11" width="10.5703125" bestFit="1" customWidth="1"/>
  </cols>
  <sheetData>
    <row r="1" spans="1:11" s="181" customFormat="1" ht="30" x14ac:dyDescent="0.25">
      <c r="A1" s="179" t="s">
        <v>143</v>
      </c>
      <c r="B1" s="180" t="s">
        <v>144</v>
      </c>
      <c r="C1" s="180" t="s">
        <v>145</v>
      </c>
      <c r="D1" s="180" t="s">
        <v>146</v>
      </c>
      <c r="E1" s="180" t="s">
        <v>147</v>
      </c>
      <c r="F1" s="180" t="s">
        <v>148</v>
      </c>
      <c r="G1" s="180" t="s">
        <v>149</v>
      </c>
      <c r="H1" s="179" t="s">
        <v>150</v>
      </c>
      <c r="I1" s="179" t="s">
        <v>151</v>
      </c>
      <c r="J1" s="179" t="s">
        <v>152</v>
      </c>
      <c r="K1" s="179" t="s">
        <v>153</v>
      </c>
    </row>
    <row r="2" spans="1:11" x14ac:dyDescent="0.25">
      <c r="A2">
        <v>1</v>
      </c>
      <c r="B2" s="182">
        <v>43200</v>
      </c>
      <c r="C2" s="183">
        <v>0.41805555555555557</v>
      </c>
      <c r="D2" t="s">
        <v>154</v>
      </c>
      <c r="E2" t="s">
        <v>155</v>
      </c>
      <c r="F2" t="s">
        <v>156</v>
      </c>
      <c r="G2" t="s">
        <v>157</v>
      </c>
      <c r="H2">
        <v>4</v>
      </c>
      <c r="I2">
        <v>6</v>
      </c>
    </row>
    <row r="3" spans="1:11" x14ac:dyDescent="0.25">
      <c r="A3">
        <v>2</v>
      </c>
      <c r="B3" s="182">
        <v>43200</v>
      </c>
      <c r="C3" s="183">
        <v>0.41805555555555557</v>
      </c>
      <c r="D3" t="s">
        <v>154</v>
      </c>
      <c r="E3" t="s">
        <v>155</v>
      </c>
      <c r="F3" t="s">
        <v>156</v>
      </c>
      <c r="G3" t="s">
        <v>158</v>
      </c>
      <c r="H3">
        <v>4</v>
      </c>
      <c r="I3">
        <v>6</v>
      </c>
    </row>
    <row r="4" spans="1:11" x14ac:dyDescent="0.25">
      <c r="A4">
        <v>3</v>
      </c>
      <c r="B4" s="182">
        <v>43200</v>
      </c>
      <c r="C4" s="183">
        <v>0.41805555555555557</v>
      </c>
      <c r="D4" t="s">
        <v>154</v>
      </c>
      <c r="E4" t="s">
        <v>155</v>
      </c>
      <c r="F4" t="s">
        <v>156</v>
      </c>
      <c r="G4" t="s">
        <v>159</v>
      </c>
      <c r="H4">
        <v>4</v>
      </c>
      <c r="I4">
        <v>6</v>
      </c>
    </row>
    <row r="5" spans="1:11" x14ac:dyDescent="0.25">
      <c r="A5">
        <v>4</v>
      </c>
      <c r="B5" s="182">
        <v>43200</v>
      </c>
      <c r="C5" s="183">
        <v>0.41805555555555557</v>
      </c>
      <c r="D5" t="s">
        <v>154</v>
      </c>
      <c r="E5" t="s">
        <v>155</v>
      </c>
      <c r="F5" t="s">
        <v>156</v>
      </c>
      <c r="G5" t="s">
        <v>160</v>
      </c>
      <c r="H5">
        <v>52</v>
      </c>
      <c r="I5">
        <v>78</v>
      </c>
    </row>
    <row r="6" spans="1:11" x14ac:dyDescent="0.25">
      <c r="A6">
        <v>5</v>
      </c>
      <c r="B6" s="182">
        <v>43200</v>
      </c>
      <c r="C6" s="183">
        <v>0.41805555555555557</v>
      </c>
      <c r="D6" t="s">
        <v>154</v>
      </c>
      <c r="E6" t="s">
        <v>155</v>
      </c>
      <c r="F6" t="s">
        <v>156</v>
      </c>
      <c r="G6" t="s">
        <v>161</v>
      </c>
      <c r="H6">
        <v>52</v>
      </c>
      <c r="I6">
        <v>78</v>
      </c>
    </row>
    <row r="7" spans="1:11" x14ac:dyDescent="0.25">
      <c r="A7">
        <v>6</v>
      </c>
      <c r="B7" s="182">
        <v>43200</v>
      </c>
      <c r="C7" s="183">
        <v>0.41805555555555557</v>
      </c>
      <c r="D7" t="s">
        <v>154</v>
      </c>
      <c r="E7" t="s">
        <v>155</v>
      </c>
      <c r="F7" t="s">
        <v>156</v>
      </c>
      <c r="G7" t="s">
        <v>162</v>
      </c>
      <c r="H7">
        <v>52</v>
      </c>
      <c r="I7">
        <v>78</v>
      </c>
    </row>
    <row r="8" spans="1:11" x14ac:dyDescent="0.25">
      <c r="A8">
        <v>7</v>
      </c>
      <c r="B8" s="182">
        <v>43200</v>
      </c>
      <c r="C8" s="183">
        <v>0.41805555555555557</v>
      </c>
      <c r="D8" t="s">
        <v>154</v>
      </c>
      <c r="E8" t="s">
        <v>155</v>
      </c>
      <c r="F8" t="s">
        <v>156</v>
      </c>
      <c r="G8" t="s">
        <v>163</v>
      </c>
      <c r="H8" t="s">
        <v>140</v>
      </c>
      <c r="I8" t="s">
        <v>164</v>
      </c>
    </row>
    <row r="9" spans="1:11" x14ac:dyDescent="0.25">
      <c r="A9">
        <v>8</v>
      </c>
      <c r="B9" s="182">
        <v>43200</v>
      </c>
      <c r="C9" s="183">
        <v>0.41805555555555557</v>
      </c>
      <c r="D9" t="s">
        <v>154</v>
      </c>
      <c r="E9" t="s">
        <v>155</v>
      </c>
      <c r="F9" t="s">
        <v>156</v>
      </c>
      <c r="G9" t="s">
        <v>165</v>
      </c>
      <c r="H9" t="s">
        <v>141</v>
      </c>
      <c r="I9" t="s">
        <v>166</v>
      </c>
    </row>
    <row r="10" spans="1:11" s="181" customFormat="1" x14ac:dyDescent="0.25">
      <c r="A10" s="181">
        <v>9</v>
      </c>
      <c r="B10" s="184">
        <v>43200</v>
      </c>
      <c r="C10" s="185">
        <v>0.41805555555555557</v>
      </c>
      <c r="D10" s="181" t="s">
        <v>154</v>
      </c>
      <c r="E10" s="181" t="s">
        <v>155</v>
      </c>
      <c r="F10" s="181" t="s">
        <v>156</v>
      </c>
      <c r="G10" s="181" t="s">
        <v>167</v>
      </c>
      <c r="H10" s="181" t="s">
        <v>142</v>
      </c>
      <c r="I10" s="181" t="s">
        <v>168</v>
      </c>
    </row>
    <row r="11" spans="1:11" x14ac:dyDescent="0.25">
      <c r="A11">
        <v>11</v>
      </c>
      <c r="B11" s="182">
        <v>43200</v>
      </c>
      <c r="C11" s="183">
        <v>0.42638888888888887</v>
      </c>
      <c r="D11" t="s">
        <v>154</v>
      </c>
      <c r="E11" t="s">
        <v>155</v>
      </c>
      <c r="F11" t="s">
        <v>156</v>
      </c>
      <c r="G11" t="s">
        <v>160</v>
      </c>
      <c r="H11">
        <v>78</v>
      </c>
      <c r="I11">
        <v>52</v>
      </c>
    </row>
    <row r="12" spans="1:11" x14ac:dyDescent="0.25">
      <c r="A12">
        <v>12</v>
      </c>
      <c r="B12" s="182">
        <v>43200</v>
      </c>
      <c r="C12" s="183">
        <v>0.42638888888888887</v>
      </c>
      <c r="D12" t="s">
        <v>154</v>
      </c>
      <c r="E12" t="s">
        <v>155</v>
      </c>
      <c r="F12" t="s">
        <v>156</v>
      </c>
      <c r="G12" t="s">
        <v>157</v>
      </c>
      <c r="H12">
        <v>6</v>
      </c>
      <c r="I12">
        <v>4</v>
      </c>
    </row>
    <row r="13" spans="1:11" x14ac:dyDescent="0.25">
      <c r="A13">
        <v>13</v>
      </c>
      <c r="B13" s="182">
        <v>43200</v>
      </c>
      <c r="C13" s="183">
        <v>0.42638888888888887</v>
      </c>
      <c r="D13" t="s">
        <v>154</v>
      </c>
      <c r="E13" t="s">
        <v>155</v>
      </c>
      <c r="F13" t="s">
        <v>156</v>
      </c>
      <c r="G13" t="s">
        <v>161</v>
      </c>
      <c r="H13">
        <v>78</v>
      </c>
      <c r="I13">
        <v>52</v>
      </c>
    </row>
    <row r="14" spans="1:11" x14ac:dyDescent="0.25">
      <c r="A14">
        <v>14</v>
      </c>
      <c r="B14" s="182">
        <v>43200</v>
      </c>
      <c r="C14" s="183">
        <v>0.42638888888888887</v>
      </c>
      <c r="D14" t="s">
        <v>154</v>
      </c>
      <c r="E14" t="s">
        <v>155</v>
      </c>
      <c r="F14" t="s">
        <v>156</v>
      </c>
      <c r="G14" t="s">
        <v>158</v>
      </c>
      <c r="H14">
        <v>6</v>
      </c>
      <c r="I14">
        <v>4</v>
      </c>
    </row>
    <row r="15" spans="1:11" x14ac:dyDescent="0.25">
      <c r="A15">
        <v>15</v>
      </c>
      <c r="B15" s="182">
        <v>43200</v>
      </c>
      <c r="C15" s="183">
        <v>0.42638888888888887</v>
      </c>
      <c r="D15" t="s">
        <v>154</v>
      </c>
      <c r="E15" t="s">
        <v>155</v>
      </c>
      <c r="F15" t="s">
        <v>156</v>
      </c>
      <c r="G15" t="s">
        <v>162</v>
      </c>
      <c r="H15">
        <v>78</v>
      </c>
      <c r="I15">
        <v>52</v>
      </c>
    </row>
    <row r="16" spans="1:11" s="181" customFormat="1" x14ac:dyDescent="0.25">
      <c r="A16" s="181">
        <v>16</v>
      </c>
      <c r="B16" s="184">
        <v>43200</v>
      </c>
      <c r="C16" s="185">
        <v>0.42638888888888887</v>
      </c>
      <c r="D16" s="181" t="s">
        <v>154</v>
      </c>
      <c r="E16" s="181" t="s">
        <v>155</v>
      </c>
      <c r="F16" s="181" t="s">
        <v>156</v>
      </c>
      <c r="G16" s="181" t="s">
        <v>159</v>
      </c>
      <c r="H16" s="181">
        <v>6</v>
      </c>
      <c r="I16" s="181">
        <v>4</v>
      </c>
    </row>
    <row r="18" spans="1:1" x14ac:dyDescent="0.25">
      <c r="A18" t="s">
        <v>169</v>
      </c>
    </row>
  </sheetData>
  <sheetProtection sheet="1" objects="1" scenarios="1"/>
  <autoFilter ref="A1:K16"/>
  <customSheetViews>
    <customSheetView guid="{79739ED2-A20A-4E1B-8934-848FB3325BD0}" showPageBreaks="1" showAutoFilter="1">
      <pane ySplit="1" topLeftCell="A5" activePane="bottomLeft" state="frozen"/>
      <selection pane="bottomLeft" activeCell="A2" sqref="A2"/>
      <pageMargins left="0.7" right="0.7" top="0.75" bottom="0.75" header="0.3" footer="0.3"/>
      <pageSetup paperSize="9" orientation="landscape" r:id="rId1"/>
      <autoFilter ref="A1:K16"/>
    </customSheetView>
    <customSheetView guid="{677F218E-3C47-4361-8C80-D48B36FC5DC1}" showAutoFilter="1">
      <pane ySplit="1" topLeftCell="A5" activePane="bottomLeft" state="frozen"/>
      <selection pane="bottomLeft" activeCell="A2" sqref="A2"/>
      <pageMargins left="0.7" right="0.7" top="0.75" bottom="0.75" header="0.3" footer="0.3"/>
      <pageSetup paperSize="9" orientation="landscape" r:id="rId2"/>
      <autoFilter ref="A1:K16"/>
    </customSheetView>
  </customSheetViews>
  <pageMargins left="0.7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Stacjonarne</vt:lpstr>
      <vt:lpstr>Historia (2)</vt:lpstr>
      <vt:lpstr>Stacjonarne!Obszar_wydruku</vt:lpstr>
      <vt:lpstr>'Historia (2)'!Tytuły_wydruku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rektorat</cp:lastModifiedBy>
  <cp:lastPrinted>2022-05-23T09:23:18Z</cp:lastPrinted>
  <dcterms:created xsi:type="dcterms:W3CDTF">2015-04-20T19:29:10Z</dcterms:created>
  <dcterms:modified xsi:type="dcterms:W3CDTF">2022-05-23T09:23:33Z</dcterms:modified>
</cp:coreProperties>
</file>