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ktorat\OneDrive - Akademia Wychowania Fizycznego im. Jerzego Kukuczki w Katowicach\Dokumenty\senat\kadencja 2020-2024\2022\maj\po radach\"/>
    </mc:Choice>
  </mc:AlternateContent>
  <bookViews>
    <workbookView xWindow="0" yWindow="0" windowWidth="28800" windowHeight="12330"/>
  </bookViews>
  <sheets>
    <sheet name="Stacj. Tir II st." sheetId="1" r:id="rId1"/>
  </sheets>
  <definedNames>
    <definedName name="_xlnm.Print_Area" localSheetId="0">'Stacj. Tir II st.'!$A$1:$V$118</definedName>
    <definedName name="Z_63D47E3E_C6E1_4F05_B4CE_62BE0BC00A13_.wvu.PrintArea" localSheetId="0" hidden="1">'Stacj. Tir II st.'!$A$1:$V$116</definedName>
  </definedNames>
  <calcPr calcId="162913"/>
  <customWorkbookViews>
    <customWorkbookView name="Agnieszka Nawrocka - Widok osobisty" guid="{63D47E3E-C6E1-4F05-B4CE-62BE0BC00A13}" mergeInterval="0" personalView="1" maximized="1" windowWidth="3196" windowHeight="1173" activeSheetId="1"/>
  </customWorkbookViews>
</workbook>
</file>

<file path=xl/calcChain.xml><?xml version="1.0" encoding="utf-8"?>
<calcChain xmlns="http://schemas.openxmlformats.org/spreadsheetml/2006/main">
  <c r="V94" i="1" l="1"/>
  <c r="V95" i="1"/>
  <c r="G80" i="1" l="1"/>
  <c r="F79" i="1"/>
  <c r="G79" i="1"/>
  <c r="E95" i="1"/>
  <c r="F95" i="1"/>
  <c r="G95" i="1"/>
  <c r="E94" i="1"/>
  <c r="F94" i="1"/>
  <c r="G94" i="1"/>
  <c r="D94" i="1" s="1"/>
  <c r="G93" i="1"/>
  <c r="D95" i="1" l="1"/>
  <c r="S97" i="1"/>
  <c r="R97" i="1"/>
  <c r="Q97" i="1"/>
  <c r="P97" i="1"/>
  <c r="O97" i="1"/>
  <c r="N97" i="1"/>
  <c r="M97" i="1"/>
  <c r="L97" i="1"/>
  <c r="K97" i="1"/>
  <c r="J97" i="1"/>
  <c r="I97" i="1"/>
  <c r="H97" i="1"/>
  <c r="V96" i="1"/>
  <c r="G96" i="1"/>
  <c r="F96" i="1"/>
  <c r="E96" i="1"/>
  <c r="V93" i="1"/>
  <c r="W93" i="1" s="1"/>
  <c r="F93" i="1"/>
  <c r="E93" i="1"/>
  <c r="V92" i="1"/>
  <c r="G92" i="1"/>
  <c r="F92" i="1"/>
  <c r="E92" i="1"/>
  <c r="V91" i="1"/>
  <c r="G91" i="1"/>
  <c r="F91" i="1"/>
  <c r="E91" i="1"/>
  <c r="V90" i="1"/>
  <c r="G90" i="1"/>
  <c r="F90" i="1"/>
  <c r="E90" i="1"/>
  <c r="G89" i="1"/>
  <c r="F89" i="1"/>
  <c r="E89" i="1"/>
  <c r="V88" i="1"/>
  <c r="G88" i="1"/>
  <c r="F88" i="1"/>
  <c r="E88" i="1"/>
  <c r="V87" i="1"/>
  <c r="G87" i="1"/>
  <c r="F87" i="1"/>
  <c r="E87" i="1"/>
  <c r="V86" i="1"/>
  <c r="G86" i="1"/>
  <c r="F86" i="1"/>
  <c r="E86" i="1"/>
  <c r="V85" i="1"/>
  <c r="W85" i="1" s="1"/>
  <c r="G85" i="1"/>
  <c r="F85" i="1"/>
  <c r="E85" i="1"/>
  <c r="W99" i="1"/>
  <c r="W100" i="1"/>
  <c r="W101" i="1"/>
  <c r="W102" i="1"/>
  <c r="W104" i="1"/>
  <c r="W105" i="1"/>
  <c r="W106" i="1"/>
  <c r="W107" i="1"/>
  <c r="W108" i="1"/>
  <c r="W109" i="1"/>
  <c r="D86" i="1" l="1"/>
  <c r="D90" i="1"/>
  <c r="D96" i="1"/>
  <c r="D85" i="1"/>
  <c r="D92" i="1"/>
  <c r="D93" i="1"/>
  <c r="D91" i="1"/>
  <c r="D89" i="1"/>
  <c r="D88" i="1"/>
  <c r="G97" i="1"/>
  <c r="D87" i="1"/>
  <c r="E97" i="1"/>
  <c r="W97" i="1"/>
  <c r="F97" i="1"/>
  <c r="E52" i="1"/>
  <c r="F52" i="1"/>
  <c r="G52" i="1"/>
  <c r="V52" i="1"/>
  <c r="E53" i="1"/>
  <c r="F53" i="1"/>
  <c r="G53" i="1"/>
  <c r="V53" i="1"/>
  <c r="E54" i="1"/>
  <c r="F54" i="1"/>
  <c r="G54" i="1"/>
  <c r="V54" i="1"/>
  <c r="E55" i="1"/>
  <c r="F55" i="1"/>
  <c r="G55" i="1"/>
  <c r="V55" i="1"/>
  <c r="E56" i="1"/>
  <c r="F56" i="1"/>
  <c r="G56" i="1"/>
  <c r="V56" i="1"/>
  <c r="H57" i="1"/>
  <c r="I57" i="1"/>
  <c r="J57" i="1"/>
  <c r="K57" i="1"/>
  <c r="L57" i="1"/>
  <c r="M57" i="1"/>
  <c r="N57" i="1"/>
  <c r="O57" i="1"/>
  <c r="P57" i="1"/>
  <c r="Q57" i="1"/>
  <c r="R57" i="1"/>
  <c r="S57" i="1"/>
  <c r="E60" i="1"/>
  <c r="F60" i="1"/>
  <c r="G60" i="1"/>
  <c r="V60" i="1"/>
  <c r="E61" i="1"/>
  <c r="F61" i="1"/>
  <c r="G61" i="1"/>
  <c r="V61" i="1"/>
  <c r="E62" i="1"/>
  <c r="F62" i="1"/>
  <c r="G62" i="1"/>
  <c r="V62" i="1"/>
  <c r="E63" i="1"/>
  <c r="F63" i="1"/>
  <c r="G63" i="1"/>
  <c r="V63" i="1"/>
  <c r="E64" i="1"/>
  <c r="F64" i="1"/>
  <c r="G64" i="1"/>
  <c r="E65" i="1"/>
  <c r="F65" i="1"/>
  <c r="G65" i="1"/>
  <c r="V65" i="1"/>
  <c r="E66" i="1"/>
  <c r="F66" i="1"/>
  <c r="G66" i="1"/>
  <c r="V66" i="1"/>
  <c r="E67" i="1"/>
  <c r="F67" i="1"/>
  <c r="G67" i="1"/>
  <c r="V67" i="1"/>
  <c r="E68" i="1"/>
  <c r="F68" i="1"/>
  <c r="G68" i="1"/>
  <c r="V68" i="1"/>
  <c r="E69" i="1"/>
  <c r="F69" i="1"/>
  <c r="G69" i="1"/>
  <c r="V69" i="1"/>
  <c r="D97" i="1" l="1"/>
  <c r="D62" i="1"/>
  <c r="D55" i="1"/>
  <c r="D63" i="1"/>
  <c r="D60" i="1"/>
  <c r="D56" i="1"/>
  <c r="D53" i="1"/>
  <c r="G57" i="1"/>
  <c r="E57" i="1"/>
  <c r="E108" i="1" s="1"/>
  <c r="D64" i="1"/>
  <c r="D61" i="1"/>
  <c r="D54" i="1"/>
  <c r="D52" i="1"/>
  <c r="D69" i="1"/>
  <c r="D68" i="1"/>
  <c r="D67" i="1"/>
  <c r="D66" i="1"/>
  <c r="D65" i="1"/>
  <c r="F57" i="1"/>
  <c r="V27" i="1"/>
  <c r="G32" i="1"/>
  <c r="G33" i="1"/>
  <c r="G34" i="1"/>
  <c r="G35" i="1"/>
  <c r="G36" i="1"/>
  <c r="F32" i="1"/>
  <c r="F33" i="1"/>
  <c r="F34" i="1"/>
  <c r="F35" i="1"/>
  <c r="F36" i="1"/>
  <c r="E32" i="1"/>
  <c r="E33" i="1"/>
  <c r="E34" i="1"/>
  <c r="E35" i="1"/>
  <c r="E36" i="1"/>
  <c r="E26" i="1"/>
  <c r="E27" i="1"/>
  <c r="E28" i="1"/>
  <c r="F26" i="1"/>
  <c r="F27" i="1"/>
  <c r="G26" i="1"/>
  <c r="G27" i="1"/>
  <c r="E21" i="1"/>
  <c r="E22" i="1"/>
  <c r="F21" i="1"/>
  <c r="F22" i="1"/>
  <c r="G21" i="1"/>
  <c r="G22" i="1"/>
  <c r="S49" i="1"/>
  <c r="R49" i="1"/>
  <c r="Q49" i="1"/>
  <c r="P49" i="1"/>
  <c r="O49" i="1"/>
  <c r="N49" i="1"/>
  <c r="M49" i="1"/>
  <c r="L49" i="1"/>
  <c r="K49" i="1"/>
  <c r="J49" i="1"/>
  <c r="I49" i="1"/>
  <c r="H49" i="1"/>
  <c r="E40" i="1"/>
  <c r="F40" i="1"/>
  <c r="G40" i="1"/>
  <c r="V34" i="1"/>
  <c r="V35" i="1"/>
  <c r="V36" i="1"/>
  <c r="V37" i="1"/>
  <c r="V18" i="1"/>
  <c r="V19" i="1"/>
  <c r="V20" i="1"/>
  <c r="V21" i="1"/>
  <c r="V22" i="1"/>
  <c r="V23" i="1"/>
  <c r="V24" i="1"/>
  <c r="V25" i="1"/>
  <c r="V26" i="1"/>
  <c r="V28" i="1"/>
  <c r="V29" i="1"/>
  <c r="V30" i="1"/>
  <c r="V31" i="1"/>
  <c r="V32" i="1"/>
  <c r="W32" i="1" s="1"/>
  <c r="V33" i="1"/>
  <c r="V39" i="1"/>
  <c r="V40" i="1"/>
  <c r="F47" i="1"/>
  <c r="G47" i="1"/>
  <c r="E47" i="1"/>
  <c r="E48" i="1"/>
  <c r="V47" i="1"/>
  <c r="J83" i="1"/>
  <c r="K83" i="1"/>
  <c r="L83" i="1"/>
  <c r="M83" i="1"/>
  <c r="N83" i="1"/>
  <c r="O83" i="1"/>
  <c r="P83" i="1"/>
  <c r="Q83" i="1"/>
  <c r="R83" i="1"/>
  <c r="S83" i="1"/>
  <c r="I83" i="1"/>
  <c r="H83" i="1"/>
  <c r="V79" i="1"/>
  <c r="V78" i="1"/>
  <c r="E78" i="1"/>
  <c r="V77" i="1"/>
  <c r="G77" i="1"/>
  <c r="F77" i="1"/>
  <c r="E77" i="1"/>
  <c r="E76" i="1"/>
  <c r="E75" i="1"/>
  <c r="V74" i="1"/>
  <c r="W74" i="1" s="1"/>
  <c r="F74" i="1"/>
  <c r="V73" i="1"/>
  <c r="W73" i="1" s="1"/>
  <c r="G73" i="1"/>
  <c r="V72" i="1"/>
  <c r="H70" i="1"/>
  <c r="I70" i="1"/>
  <c r="J70" i="1"/>
  <c r="K70" i="1"/>
  <c r="L70" i="1"/>
  <c r="M70" i="1"/>
  <c r="N70" i="1"/>
  <c r="O70" i="1"/>
  <c r="P70" i="1"/>
  <c r="Q70" i="1"/>
  <c r="R70" i="1"/>
  <c r="S70" i="1"/>
  <c r="I44" i="1"/>
  <c r="J44" i="1"/>
  <c r="K44" i="1"/>
  <c r="L44" i="1"/>
  <c r="M44" i="1"/>
  <c r="N44" i="1"/>
  <c r="O44" i="1"/>
  <c r="P44" i="1"/>
  <c r="Q44" i="1"/>
  <c r="R44" i="1"/>
  <c r="S44" i="1"/>
  <c r="S15" i="1"/>
  <c r="V12" i="1"/>
  <c r="V13" i="1"/>
  <c r="V14" i="1"/>
  <c r="E12" i="1"/>
  <c r="E13" i="1"/>
  <c r="E14" i="1"/>
  <c r="F12" i="1"/>
  <c r="F13" i="1"/>
  <c r="F14" i="1"/>
  <c r="G12" i="1"/>
  <c r="G13" i="1"/>
  <c r="G14" i="1"/>
  <c r="H15" i="1"/>
  <c r="I15" i="1"/>
  <c r="J15" i="1"/>
  <c r="K15" i="1"/>
  <c r="L15" i="1"/>
  <c r="M15" i="1"/>
  <c r="O15" i="1"/>
  <c r="P15" i="1"/>
  <c r="Q15" i="1"/>
  <c r="R15" i="1"/>
  <c r="N15" i="1"/>
  <c r="H44" i="1"/>
  <c r="P103" i="1" l="1"/>
  <c r="Q104" i="1"/>
  <c r="Q107" i="1" s="1"/>
  <c r="O104" i="1"/>
  <c r="O107" i="1" s="1"/>
  <c r="L104" i="1"/>
  <c r="L107" i="1" s="1"/>
  <c r="N104" i="1"/>
  <c r="J103" i="1"/>
  <c r="H104" i="1"/>
  <c r="R104" i="1"/>
  <c r="R107" i="1" s="1"/>
  <c r="M103" i="1"/>
  <c r="I104" i="1"/>
  <c r="I107" i="1" s="1"/>
  <c r="K104" i="1"/>
  <c r="S103" i="1"/>
  <c r="D57" i="1"/>
  <c r="D108" i="1" s="1"/>
  <c r="D36" i="1"/>
  <c r="D32" i="1"/>
  <c r="D34" i="1"/>
  <c r="D26" i="1"/>
  <c r="D33" i="1"/>
  <c r="D22" i="1"/>
  <c r="D27" i="1"/>
  <c r="S110" i="1"/>
  <c r="Q110" i="1"/>
  <c r="D21" i="1"/>
  <c r="P110" i="1"/>
  <c r="D40" i="1"/>
  <c r="N110" i="1"/>
  <c r="D78" i="1"/>
  <c r="J110" i="1"/>
  <c r="K110" i="1"/>
  <c r="M110" i="1"/>
  <c r="H110" i="1"/>
  <c r="D35" i="1"/>
  <c r="D76" i="1"/>
  <c r="F83" i="1"/>
  <c r="E83" i="1"/>
  <c r="G83" i="1"/>
  <c r="D75" i="1"/>
  <c r="D47" i="1"/>
  <c r="D14" i="1"/>
  <c r="D12" i="1"/>
  <c r="D13" i="1"/>
  <c r="N105" i="1" l="1"/>
  <c r="N108" i="1" s="1"/>
  <c r="N107" i="1"/>
  <c r="K107" i="1"/>
  <c r="K105" i="1"/>
  <c r="K108" i="1" s="1"/>
  <c r="Q105" i="1"/>
  <c r="Q108" i="1" s="1"/>
  <c r="V103" i="1"/>
  <c r="T103" i="1"/>
  <c r="D109" i="1" s="1"/>
  <c r="H107" i="1"/>
  <c r="H105" i="1"/>
  <c r="H108" i="1" s="1"/>
  <c r="D83" i="1"/>
  <c r="G39" i="1"/>
  <c r="F39" i="1"/>
  <c r="E39" i="1"/>
  <c r="W103" i="1" l="1"/>
  <c r="E109" i="1"/>
  <c r="D39" i="1"/>
  <c r="W15" i="1"/>
  <c r="W16" i="1"/>
  <c r="W44" i="1"/>
  <c r="W45" i="1"/>
  <c r="W49" i="1"/>
  <c r="W50" i="1"/>
  <c r="W51" i="1"/>
  <c r="W57" i="1"/>
  <c r="W110" i="1"/>
  <c r="W111" i="1"/>
  <c r="W112" i="1"/>
  <c r="W113" i="1"/>
  <c r="W114" i="1"/>
  <c r="W116" i="1"/>
  <c r="E42" i="1" l="1"/>
  <c r="E43" i="1"/>
  <c r="F42" i="1"/>
  <c r="F43" i="1"/>
  <c r="D107" i="1" s="1"/>
  <c r="G42" i="1"/>
  <c r="E19" i="1"/>
  <c r="E20" i="1"/>
  <c r="E23" i="1"/>
  <c r="E24" i="1"/>
  <c r="E25" i="1"/>
  <c r="E29" i="1"/>
  <c r="E30" i="1"/>
  <c r="E31" i="1"/>
  <c r="E41" i="1"/>
  <c r="F19" i="1"/>
  <c r="F20" i="1"/>
  <c r="F23" i="1"/>
  <c r="F24" i="1"/>
  <c r="F25" i="1"/>
  <c r="F28" i="1"/>
  <c r="F29" i="1"/>
  <c r="F30" i="1"/>
  <c r="F31" i="1"/>
  <c r="F41" i="1"/>
  <c r="G18" i="1"/>
  <c r="G19" i="1"/>
  <c r="G20" i="1"/>
  <c r="G23" i="1"/>
  <c r="G24" i="1"/>
  <c r="G25" i="1"/>
  <c r="G28" i="1"/>
  <c r="G29" i="1"/>
  <c r="G30" i="1"/>
  <c r="G31" i="1"/>
  <c r="G41" i="1"/>
  <c r="G11" i="1"/>
  <c r="G15" i="1" s="1"/>
  <c r="F11" i="1"/>
  <c r="F15" i="1" s="1"/>
  <c r="E11" i="1"/>
  <c r="E15" i="1" s="1"/>
  <c r="D30" i="1" l="1"/>
  <c r="D25" i="1"/>
  <c r="D29" i="1"/>
  <c r="D31" i="1"/>
  <c r="D23" i="1"/>
  <c r="D11" i="1"/>
  <c r="D24" i="1"/>
  <c r="D42" i="1"/>
  <c r="D28" i="1"/>
  <c r="D41" i="1"/>
  <c r="V43" i="1" l="1"/>
  <c r="V42" i="1"/>
  <c r="W42" i="1" s="1"/>
  <c r="W68" i="1"/>
  <c r="W60" i="1"/>
  <c r="V11" i="1" l="1"/>
  <c r="W11" i="1" s="1"/>
  <c r="W12" i="1"/>
  <c r="E37" i="1"/>
  <c r="F37" i="1"/>
  <c r="G37" i="1"/>
  <c r="W37" i="1"/>
  <c r="D19" i="1"/>
  <c r="W55" i="1"/>
  <c r="W54" i="1"/>
  <c r="W53" i="1"/>
  <c r="W52" i="1"/>
  <c r="V46" i="1"/>
  <c r="W46" i="1" s="1"/>
  <c r="G46" i="1"/>
  <c r="F46" i="1"/>
  <c r="E46" i="1"/>
  <c r="V41" i="1"/>
  <c r="W41" i="1" s="1"/>
  <c r="W31" i="1"/>
  <c r="W20" i="1"/>
  <c r="W25" i="1"/>
  <c r="W24" i="1"/>
  <c r="W35" i="1"/>
  <c r="W34" i="1"/>
  <c r="W33" i="1"/>
  <c r="W30" i="1"/>
  <c r="W19" i="1"/>
  <c r="W29" i="1"/>
  <c r="W28" i="1"/>
  <c r="W23" i="1"/>
  <c r="W18" i="1"/>
  <c r="F18" i="1"/>
  <c r="E18" i="1"/>
  <c r="V17" i="1"/>
  <c r="W17" i="1" s="1"/>
  <c r="G17" i="1"/>
  <c r="F17" i="1"/>
  <c r="E17" i="1"/>
  <c r="V38" i="1"/>
  <c r="W38" i="1" s="1"/>
  <c r="G38" i="1"/>
  <c r="F38" i="1"/>
  <c r="E38" i="1"/>
  <c r="E44" i="1" l="1"/>
  <c r="F44" i="1"/>
  <c r="G44" i="1"/>
  <c r="D15" i="1"/>
  <c r="D46" i="1"/>
  <c r="D49" i="1" s="1"/>
  <c r="W70" i="1"/>
  <c r="E70" i="1"/>
  <c r="G70" i="1"/>
  <c r="D20" i="1"/>
  <c r="F70" i="1"/>
  <c r="D18" i="1"/>
  <c r="D38" i="1"/>
  <c r="D17" i="1"/>
  <c r="D37" i="1"/>
  <c r="F49" i="1"/>
  <c r="G49" i="1"/>
  <c r="E49" i="1"/>
  <c r="F103" i="1" l="1"/>
  <c r="G103" i="1"/>
  <c r="D44" i="1"/>
  <c r="D70" i="1"/>
  <c r="F111" i="1" l="1"/>
  <c r="T111" i="1" l="1"/>
  <c r="H111" i="1"/>
  <c r="N112" i="1"/>
  <c r="K112" i="1"/>
  <c r="H112" i="1"/>
  <c r="Q112" i="1"/>
  <c r="D112" i="1" l="1"/>
</calcChain>
</file>

<file path=xl/sharedStrings.xml><?xml version="1.0" encoding="utf-8"?>
<sst xmlns="http://schemas.openxmlformats.org/spreadsheetml/2006/main" count="325" uniqueCount="167">
  <si>
    <t>I rok</t>
  </si>
  <si>
    <t>II rok</t>
  </si>
  <si>
    <t xml:space="preserve">1 sem. </t>
  </si>
  <si>
    <t>2 sem.</t>
  </si>
  <si>
    <t>3 sem.</t>
  </si>
  <si>
    <t>1.</t>
  </si>
  <si>
    <t>2.</t>
  </si>
  <si>
    <t>3.</t>
  </si>
  <si>
    <t>4.</t>
  </si>
  <si>
    <t>5.</t>
  </si>
  <si>
    <t>6.</t>
  </si>
  <si>
    <t>7.</t>
  </si>
  <si>
    <t>8.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</si>
  <si>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</si>
  <si>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</si>
  <si>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</si>
  <si>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</si>
  <si>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</si>
  <si>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</si>
  <si>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</si>
  <si>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</si>
  <si>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</si>
  <si>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Razem godziny i punkty</t>
  </si>
  <si>
    <t>1 sem.</t>
  </si>
  <si>
    <t>E</t>
  </si>
  <si>
    <t>Obowiązkowe szkolenie z zakresu bezpieczeństwa i higieny pracy w wymiarze 4 godzin realizowane jest na początku I semestru.</t>
  </si>
  <si>
    <t>ZALICZENIA                  (ZO - z oceną,           ZZ - "zal.")</t>
  </si>
  <si>
    <t>ZO</t>
  </si>
  <si>
    <t>W</t>
  </si>
  <si>
    <t>ĆW</t>
  </si>
  <si>
    <t>Egzaminy ( E )</t>
  </si>
  <si>
    <t>Suma godzin w tygodniu</t>
  </si>
  <si>
    <t xml:space="preserve">Statystyka matematyczna    </t>
  </si>
  <si>
    <t>Seminarium magisterskie</t>
  </si>
  <si>
    <t>Razem godziny i punkty ECTS</t>
  </si>
  <si>
    <t>Historia kultury</t>
  </si>
  <si>
    <t>Socjologia czasu wolnego</t>
  </si>
  <si>
    <t>Regiony turystyczne</t>
  </si>
  <si>
    <t>Metodologia badań naukowych</t>
  </si>
  <si>
    <t>Informatyka w turystyce i rekreacji</t>
  </si>
  <si>
    <t>Polityka turystyczna</t>
  </si>
  <si>
    <t>Bioróżnorodność</t>
  </si>
  <si>
    <t>Turystyka sportowa</t>
  </si>
  <si>
    <t>9.</t>
  </si>
  <si>
    <t>10.</t>
  </si>
  <si>
    <t>11.</t>
  </si>
  <si>
    <t>Język angielski</t>
  </si>
  <si>
    <t>12.</t>
  </si>
  <si>
    <t>Prawo w turystyce i rekreacji</t>
  </si>
  <si>
    <t>Praktyka</t>
  </si>
  <si>
    <t>Praktyki</t>
  </si>
  <si>
    <t>ZZ</t>
  </si>
  <si>
    <t>Fitness i wellness</t>
  </si>
  <si>
    <t>13.</t>
  </si>
  <si>
    <t>Zarządzanie stresem</t>
  </si>
  <si>
    <t>Zarządzanie organizacjami sportowymi i turystycznymi</t>
  </si>
  <si>
    <t xml:space="preserve">Semestry trwają po 13 tygodni. </t>
  </si>
  <si>
    <t>4 sem.</t>
  </si>
  <si>
    <t>14.</t>
  </si>
  <si>
    <t>15.</t>
  </si>
  <si>
    <t>Animator aktywności rekreacyjnej</t>
  </si>
  <si>
    <t>16.</t>
  </si>
  <si>
    <t>17.</t>
  </si>
  <si>
    <t>Rekreacja fizyczna w chorobach cywilizacyjnych</t>
  </si>
  <si>
    <t>Rynek usług turystycznych i rekreacyjnych</t>
  </si>
  <si>
    <t>Turystyka przemysłowa</t>
  </si>
  <si>
    <t>Przedsiębiorczość w turystyce i rekreacji</t>
  </si>
  <si>
    <t>Diagnostyka pozytywnych mierników zdrowia</t>
  </si>
  <si>
    <t>Geograficzne i kulturowe uwarunkowania turystyki aktywnej</t>
  </si>
  <si>
    <t>Turystyka ekstremalna</t>
  </si>
  <si>
    <t>Turystyka aktywna na obszarach chronionych</t>
  </si>
  <si>
    <t>Turystyka przygodowa</t>
  </si>
  <si>
    <t>Turystyka aktywna na wodzie</t>
  </si>
  <si>
    <t xml:space="preserve">KIERUNEK: TURYSTYKA I REKREACJA    </t>
  </si>
  <si>
    <t>Ochrona własności intelektualnej</t>
  </si>
  <si>
    <t>Rajdy przygodowe</t>
  </si>
  <si>
    <t>Kompetencje lidera grupy turystycznej</t>
  </si>
  <si>
    <t>18.</t>
  </si>
  <si>
    <t>Turystyka i rekreacja na obszarach niezurbanizowanych</t>
  </si>
  <si>
    <t xml:space="preserve">Prospołeczne uwarunkowania turystyki </t>
  </si>
  <si>
    <t xml:space="preserve">2. </t>
  </si>
  <si>
    <t>19.</t>
  </si>
  <si>
    <t>20.</t>
  </si>
  <si>
    <t>21.</t>
  </si>
  <si>
    <t>22.</t>
  </si>
  <si>
    <t>23.</t>
  </si>
  <si>
    <t>24.</t>
  </si>
  <si>
    <t>25.</t>
  </si>
  <si>
    <t>26.</t>
  </si>
  <si>
    <t>Język obcy - do wyboru</t>
  </si>
  <si>
    <t>27.</t>
  </si>
  <si>
    <t xml:space="preserve">Zagadnienia rekreacji i czasu wolnego w badaniach naukowych </t>
  </si>
  <si>
    <t>Zestawienie zajęć do wyboru</t>
  </si>
  <si>
    <t xml:space="preserve"> PLAN STACJONARNYCH STUDIÓW DRUGIEGO STOPNIA</t>
  </si>
  <si>
    <t>28.</t>
  </si>
  <si>
    <t>Problemy polityczne współczesnego świata a turystyka</t>
  </si>
  <si>
    <t xml:space="preserve">3 sem. </t>
  </si>
  <si>
    <t>Zatwierdzono Uchwałą Rady Wydziału Wychowania Fizycznego Nr RWWF-6-V/2018  z dnia 15 maja 2018 r.</t>
  </si>
  <si>
    <t>Grupa zajęć z nauk    społecznych i przyrodniczych</t>
  </si>
  <si>
    <t>Grupa zajęć  z zakresu turystyki</t>
  </si>
  <si>
    <t xml:space="preserve">Grupa zajęć  z zakresu rekreacji </t>
  </si>
  <si>
    <t xml:space="preserve">Grupa zajęć                      prawno-ekonomicznych </t>
  </si>
  <si>
    <t xml:space="preserve">Grupa zajęć z zakresu nauk o zdrowiu i kulturze fizycznej </t>
  </si>
  <si>
    <t xml:space="preserve">Grupa zajęć              informatyczno-statystycznych </t>
  </si>
  <si>
    <t>Grupa zajęć językowych</t>
  </si>
  <si>
    <t>Grupa zajęć z zakresu  specjalności - Turystyka aktywna</t>
  </si>
  <si>
    <t>Grupa zajęć        metodologiczno-seminaryjny</t>
  </si>
  <si>
    <t>B. GRUPY ZAJĘĆ KIERUNKOWYCH</t>
  </si>
  <si>
    <t>A. GRUPY ZAJĘĆ Z ZAKRESU NAUK PODSTAWOWYCH</t>
  </si>
  <si>
    <t>C. GRUPY ZAJĘĆ OGÓLNOUCZELNIANYCH</t>
  </si>
  <si>
    <t>Język obcy do wyboru</t>
  </si>
  <si>
    <t>Grupa zajęć z zakresu specjalności</t>
  </si>
  <si>
    <t xml:space="preserve">Zajęcia z obszaru nauk społecznych </t>
  </si>
  <si>
    <t xml:space="preserve">Zajęcia z obszaru nauk przyrodniczych     </t>
  </si>
  <si>
    <t>Zajęcia do wyboru</t>
  </si>
  <si>
    <t>Zajęcia do wyboru w procentach</t>
  </si>
  <si>
    <t>Zajęcia z możliwością uzyskania dodatkowych uprawnień</t>
  </si>
  <si>
    <t>E. ZAJĘCIA DO WYBORU Z ZAKRESU SPECJALNOŚCI - rozpisane na przedmioty</t>
  </si>
  <si>
    <t>1. GRUPA ZAJĘĆ Z ZAKRESU SPECJALNOŚCI TURYSTYKA AKTYWNA</t>
  </si>
  <si>
    <r>
      <t xml:space="preserve">* </t>
    </r>
    <r>
      <rPr>
        <b/>
        <i/>
        <sz val="12"/>
        <rFont val="Times New Roman"/>
        <family val="1"/>
        <charset val="238"/>
      </rPr>
      <t xml:space="preserve">zajęcia realizowane w formie obozu turystyki kwalifikowanej z możliwością uzyskania dodatkowych uprawnień. </t>
    </r>
    <r>
      <rPr>
        <b/>
        <sz val="12"/>
        <rFont val="Times New Roman"/>
        <family val="1"/>
        <charset val="238"/>
      </rPr>
      <t>Zaliczenie jest zajęć jest obligatoryjne, warunkiem uzyskania uprawnień instruktora jest przystąpienie i zdanie egzaminu. Legitymacja instruktorska wydawana jest po ukończeniu studiów.</t>
    </r>
  </si>
  <si>
    <t>Grupy zajęć</t>
  </si>
  <si>
    <t>I. GRUPY ZAJĘĆ OBLIGATORYJNE</t>
  </si>
  <si>
    <t>II.  GRUPY ZAJĘĆ DO WYBORU</t>
  </si>
  <si>
    <t>D. ZAJĘCIA DO WYBORU Z RÓŻNYCH OBSZARÓW KSZTAŁCENIA - student wybiera po jednym przedmiocie z każdej grupy zajęć zgodnie z ofertą przedstawioną w semestrze poprzedzającym ropoczęcie zajęć</t>
  </si>
  <si>
    <t>Specjalizacja instruktora rekreacji ruchowej *</t>
  </si>
  <si>
    <t>Wykład monograficzny (do wyboru)</t>
  </si>
  <si>
    <t xml:space="preserve">Zajęcia z obszaru kształcenia w zakresie nauk medycznych, nauk o zdrowiu oraz nauk o kulturze fizycznej </t>
  </si>
  <si>
    <t>PROFIL: PRAKTYCZNY, TYTUŁ ZAWODOWY ABSOLWENTA: MAGISTER</t>
  </si>
  <si>
    <t xml:space="preserve">Praktyki (minimum 3 miesiące) </t>
  </si>
  <si>
    <t>E-tourism</t>
  </si>
  <si>
    <t>Grupa zajęć z zakresu specjalności - Turystyka alternatywna</t>
  </si>
  <si>
    <t>Wprowadzenie do turystyki alternatywnej</t>
  </si>
  <si>
    <t>Obsługa klienta niszowego</t>
  </si>
  <si>
    <t>Zagospodarowanie tur. w turystyce niszowej</t>
  </si>
  <si>
    <t>Ekoturystyka</t>
  </si>
  <si>
    <t>Turystyka zaangażowana</t>
  </si>
  <si>
    <t>Backpacking</t>
  </si>
  <si>
    <t>Wydarzenia (events) w tur. alternatywnej</t>
  </si>
  <si>
    <t>2. GRUPA ZAJĘĆ Z ZAKRESU SPECJALNOŚCI TURYSTYKA ALTERNATYWNA</t>
  </si>
  <si>
    <t>Ubezpieczenia i prawo w ochronie zdrowia</t>
  </si>
  <si>
    <t>Organizacja wypraw wysokogórskich</t>
  </si>
  <si>
    <t>Strategie i kierunki rozwoju rekreacji</t>
  </si>
  <si>
    <t>Fabularne gry rekreacyjne</t>
  </si>
  <si>
    <t>Rynek turystyki niszowej</t>
  </si>
  <si>
    <t xml:space="preserve">Turystyka aktywna w górach </t>
  </si>
  <si>
    <t>1. GRUPA ZAJĘĆ Z ZAKRESU SPECJALNOŚCI TURYSTYKA I REKREACJA ZDROWOTNA</t>
  </si>
  <si>
    <t>Grupa zajęć z zakresu  specjalności - Turystyka i rekreacja zdrowotna</t>
  </si>
  <si>
    <t>Rekreacyjny trening zdrowotny</t>
  </si>
  <si>
    <t>Metody i środki treningowe w rekreacji</t>
  </si>
  <si>
    <t>Turystyka uzdrowiskowa</t>
  </si>
  <si>
    <t>Diagnostyka funkcjonalna w rekreacji</t>
  </si>
  <si>
    <t>Trening funkcjonalny</t>
  </si>
  <si>
    <t>Aqua dance</t>
  </si>
  <si>
    <t xml:space="preserve">Profilaktyka zdrowego kręgosłupa </t>
  </si>
  <si>
    <t>Turystyka spa i wellness</t>
  </si>
  <si>
    <t>Żywienie i suplementacja</t>
  </si>
  <si>
    <t xml:space="preserve">Funkcjonowanie podmiotów rynku turystyki i rekreacji zdrowotnej </t>
  </si>
  <si>
    <t>Prozdrowotne formy turystyki i rekreacji</t>
  </si>
  <si>
    <t>Kinezyprofilaktyka narzadu ruchu</t>
  </si>
  <si>
    <t>Turystyka wspinaczkowa, jaskiniowa i nurkowa</t>
  </si>
  <si>
    <t>Interpersonalne uwarunkowania aktywności fizycznej</t>
  </si>
  <si>
    <t>Turystyka aktywna</t>
  </si>
  <si>
    <t>Zagospodarowanie w turystyce aktywnej</t>
  </si>
  <si>
    <t>Strona - 27 -</t>
  </si>
  <si>
    <t>Storna  - 28 -</t>
  </si>
  <si>
    <t>Zmiany wprowadzono Uchwałą Nr AR001-9-II/2020 Senatu Akademii Wychowania Fizycznego im. Jerzego Kukuczki w Katowicach z dnia 25 lutego 2020 r. oraz Uchwałą….</t>
  </si>
  <si>
    <t>I  ROK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</si>
</sst>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Times New Roman CE"/>
      <charset val="238"/>
    </font>
    <font>
      <b/>
      <sz val="6"/>
      <name val="Times New Roman CE"/>
      <family val="1"/>
      <charset val="238"/>
    </font>
    <font>
      <sz val="6"/>
      <name val="Arial CE"/>
      <charset val="238"/>
    </font>
    <font>
      <sz val="6"/>
      <name val="Times New Roman CE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9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color theme="0"/>
      <name val="Arial CE"/>
      <charset val="238"/>
    </font>
    <font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0"/>
      <color theme="0"/>
      <name val="Arial CE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family val="1"/>
      <charset val="238"/>
    </font>
    <font>
      <sz val="14"/>
      <name val="Times New Roman CE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98">
    <xf numFmtId="0" fontId="0" fillId="0" borderId="0" xfId="0"/>
    <xf numFmtId="0" fontId="19" fillId="0" borderId="4" xfId="0" applyFont="1" applyFill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5" xfId="1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49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1" fontId="21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hidden="1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21" fillId="0" borderId="53" xfId="0" applyFont="1" applyFill="1" applyBorder="1" applyAlignment="1" applyProtection="1">
      <alignment horizontal="center" vertical="center" wrapText="1"/>
      <protection hidden="1"/>
    </xf>
    <xf numFmtId="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9" fontId="21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5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hidden="1"/>
    </xf>
    <xf numFmtId="1" fontId="2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Fill="1" applyBorder="1" applyAlignment="1" applyProtection="1">
      <alignment horizontal="center" vertical="center"/>
      <protection hidden="1"/>
    </xf>
    <xf numFmtId="0" fontId="21" fillId="0" borderId="62" xfId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0" fontId="21" fillId="0" borderId="2" xfId="1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21" fillId="0" borderId="6" xfId="0" applyFont="1" applyFill="1" applyBorder="1" applyAlignment="1" applyProtection="1">
      <alignment horizontal="center" vertical="center"/>
      <protection hidden="1"/>
    </xf>
    <xf numFmtId="0" fontId="21" fillId="0" borderId="7" xfId="1" applyFont="1" applyFill="1" applyBorder="1" applyAlignment="1" applyProtection="1">
      <alignment horizontal="center" vertical="center"/>
      <protection hidden="1"/>
    </xf>
    <xf numFmtId="1" fontId="21" fillId="0" borderId="52" xfId="0" applyNumberFormat="1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 wrapText="1"/>
      <protection hidden="1"/>
    </xf>
    <xf numFmtId="1" fontId="21" fillId="0" borderId="55" xfId="0" applyNumberFormat="1" applyFont="1" applyFill="1" applyBorder="1" applyAlignment="1" applyProtection="1">
      <alignment horizontal="center" vertical="center"/>
      <protection hidden="1"/>
    </xf>
    <xf numFmtId="1" fontId="21" fillId="0" borderId="57" xfId="0" applyNumberFormat="1" applyFont="1" applyFill="1" applyBorder="1" applyAlignment="1" applyProtection="1">
      <alignment horizontal="center" vertical="center"/>
      <protection hidden="1"/>
    </xf>
    <xf numFmtId="1" fontId="21" fillId="0" borderId="22" xfId="0" applyNumberFormat="1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59" xfId="0" applyFont="1" applyFill="1" applyBorder="1" applyAlignment="1" applyProtection="1">
      <alignment horizontal="center" vertical="center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1" fillId="0" borderId="61" xfId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32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vertical="center" wrapText="1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" fontId="21" fillId="0" borderId="47" xfId="0" applyNumberFormat="1" applyFont="1" applyFill="1" applyBorder="1" applyAlignment="1" applyProtection="1">
      <alignment horizontal="center" vertical="center"/>
      <protection hidden="1"/>
    </xf>
    <xf numFmtId="1" fontId="21" fillId="0" borderId="25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hidden="1"/>
    </xf>
    <xf numFmtId="1" fontId="16" fillId="0" borderId="54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21" fillId="0" borderId="72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hidden="1"/>
    </xf>
    <xf numFmtId="0" fontId="21" fillId="0" borderId="4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 applyProtection="1">
      <alignment horizontal="left" vertical="center" wrapText="1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hidden="1"/>
    </xf>
    <xf numFmtId="0" fontId="21" fillId="0" borderId="42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>
      <alignment horizontal="left" wrapText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Alignment="1" applyProtection="1">
      <alignment horizontal="right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horizontal="right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right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14" xfId="0" applyNumberFormat="1" applyFont="1" applyFill="1" applyBorder="1" applyAlignment="1" applyProtection="1">
      <alignment horizontal="center" vertical="center"/>
      <protection hidden="1"/>
    </xf>
    <xf numFmtId="1" fontId="21" fillId="0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127" xfId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1" fillId="0" borderId="60" xfId="0" applyFont="1" applyFill="1" applyBorder="1" applyAlignment="1" applyProtection="1">
      <alignment horizontal="center" vertical="center"/>
      <protection hidden="1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vertical="center" shrinkToFit="1"/>
      <protection hidden="1"/>
    </xf>
    <xf numFmtId="0" fontId="28" fillId="0" borderId="13" xfId="0" applyFont="1" applyFill="1" applyBorder="1" applyAlignment="1" applyProtection="1">
      <alignment horizontal="center" vertical="center" shrinkToFit="1"/>
      <protection hidden="1"/>
    </xf>
    <xf numFmtId="0" fontId="29" fillId="0" borderId="29" xfId="0" applyFont="1" applyFill="1" applyBorder="1" applyAlignment="1" applyProtection="1">
      <alignment horizontal="center" vertical="center"/>
      <protection hidden="1"/>
    </xf>
    <xf numFmtId="0" fontId="29" fillId="0" borderId="15" xfId="0" applyFont="1" applyFill="1" applyBorder="1" applyAlignment="1" applyProtection="1">
      <alignment horizontal="center" vertical="center"/>
      <protection hidden="1"/>
    </xf>
    <xf numFmtId="0" fontId="29" fillId="0" borderId="30" xfId="0" applyFont="1" applyFill="1" applyBorder="1" applyAlignment="1" applyProtection="1">
      <alignment horizontal="center" vertical="center"/>
      <protection hidden="1"/>
    </xf>
    <xf numFmtId="0" fontId="29" fillId="0" borderId="31" xfId="0" applyFont="1" applyFill="1" applyBorder="1" applyAlignment="1" applyProtection="1">
      <alignment horizontal="center" vertical="center"/>
      <protection hidden="1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1" fontId="29" fillId="0" borderId="59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128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60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</xf>
    <xf numFmtId="0" fontId="29" fillId="0" borderId="59" xfId="0" applyFont="1" applyFill="1" applyBorder="1" applyAlignment="1" applyProtection="1">
      <alignment horizontal="center" vertical="center" wrapText="1"/>
      <protection hidden="1"/>
    </xf>
    <xf numFmtId="0" fontId="29" fillId="0" borderId="48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29" fillId="0" borderId="60" xfId="0" applyFont="1" applyFill="1" applyBorder="1" applyAlignment="1" applyProtection="1">
      <alignment horizontal="center" vertical="center" wrapText="1"/>
      <protection hidden="1"/>
    </xf>
    <xf numFmtId="0" fontId="29" fillId="0" borderId="40" xfId="0" applyFont="1" applyFill="1" applyBorder="1" applyAlignment="1" applyProtection="1">
      <alignment horizontal="center" vertical="center" wrapText="1"/>
      <protection hidden="1"/>
    </xf>
    <xf numFmtId="0" fontId="29" fillId="0" borderId="61" xfId="0" applyFont="1" applyFill="1" applyBorder="1" applyAlignment="1" applyProtection="1">
      <alignment horizontal="center" vertical="center" wrapText="1"/>
      <protection hidden="1"/>
    </xf>
    <xf numFmtId="0" fontId="29" fillId="0" borderId="16" xfId="0" applyFont="1" applyFill="1" applyBorder="1" applyAlignment="1" applyProtection="1">
      <alignment horizontal="center" vertical="center"/>
      <protection locked="0" hidden="1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29" fillId="0" borderId="17" xfId="0" applyFont="1" applyFill="1" applyBorder="1" applyAlignment="1" applyProtection="1">
      <alignment horizontal="center" vertical="center"/>
      <protection locked="0" hidden="1"/>
    </xf>
    <xf numFmtId="0" fontId="29" fillId="0" borderId="2" xfId="0" applyFont="1" applyFill="1" applyBorder="1" applyAlignment="1" applyProtection="1">
      <alignment horizontal="center" vertical="center"/>
      <protection locked="0" hidden="1"/>
    </xf>
    <xf numFmtId="0" fontId="29" fillId="0" borderId="21" xfId="0" applyFont="1" applyFill="1" applyBorder="1" applyAlignment="1" applyProtection="1">
      <alignment horizontal="center" vertical="center"/>
      <protection locked="0" hidden="1"/>
    </xf>
    <xf numFmtId="0" fontId="29" fillId="0" borderId="22" xfId="0" applyFont="1" applyFill="1" applyBorder="1" applyAlignment="1" applyProtection="1">
      <alignment horizontal="center" vertical="center"/>
      <protection locked="0" hidden="1"/>
    </xf>
    <xf numFmtId="0" fontId="29" fillId="0" borderId="16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/>
      <protection hidden="1"/>
    </xf>
    <xf numFmtId="0" fontId="29" fillId="0" borderId="68" xfId="0" applyFont="1" applyFill="1" applyBorder="1" applyAlignment="1" applyProtection="1">
      <alignment horizontal="center" vertical="center"/>
      <protection hidden="1"/>
    </xf>
    <xf numFmtId="0" fontId="29" fillId="0" borderId="32" xfId="0" applyFont="1" applyFill="1" applyBorder="1" applyAlignment="1" applyProtection="1">
      <alignment horizontal="center" vertical="center"/>
      <protection hidden="1"/>
    </xf>
    <xf numFmtId="0" fontId="29" fillId="0" borderId="33" xfId="0" applyFont="1" applyFill="1" applyBorder="1" applyAlignment="1" applyProtection="1">
      <alignment horizontal="center" vertical="center"/>
      <protection hidden="1"/>
    </xf>
    <xf numFmtId="0" fontId="29" fillId="0" borderId="6" xfId="0" applyFont="1" applyFill="1" applyBorder="1" applyAlignment="1" applyProtection="1">
      <alignment horizontal="center" vertical="center"/>
      <protection hidden="1"/>
    </xf>
    <xf numFmtId="0" fontId="29" fillId="0" borderId="36" xfId="0" applyFont="1" applyFill="1" applyBorder="1" applyAlignment="1" applyProtection="1">
      <alignment horizontal="center" vertical="center"/>
      <protection hidden="1"/>
    </xf>
    <xf numFmtId="0" fontId="29" fillId="0" borderId="34" xfId="0" applyFont="1" applyFill="1" applyBorder="1" applyAlignment="1" applyProtection="1">
      <alignment horizontal="center" vertical="center"/>
      <protection hidden="1"/>
    </xf>
    <xf numFmtId="0" fontId="29" fillId="0" borderId="37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horizontal="center" vertical="center"/>
      <protection hidden="1"/>
    </xf>
    <xf numFmtId="0" fontId="29" fillId="0" borderId="39" xfId="0" applyFont="1" applyFill="1" applyBorder="1" applyAlignment="1" applyProtection="1">
      <alignment horizontal="center" vertical="center"/>
      <protection hidden="1"/>
    </xf>
    <xf numFmtId="0" fontId="29" fillId="0" borderId="40" xfId="0" applyFont="1" applyFill="1" applyBorder="1" applyAlignment="1" applyProtection="1">
      <alignment horizontal="center" vertical="center"/>
      <protection hidden="1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0" fontId="29" fillId="0" borderId="59" xfId="0" applyFont="1" applyFill="1" applyBorder="1" applyAlignment="1" applyProtection="1">
      <alignment horizontal="center" vertical="center"/>
      <protection hidden="1"/>
    </xf>
    <xf numFmtId="0" fontId="29" fillId="0" borderId="61" xfId="0" applyFont="1" applyFill="1" applyBorder="1" applyAlignment="1" applyProtection="1">
      <alignment horizontal="center" vertical="center"/>
      <protection hidden="1"/>
    </xf>
    <xf numFmtId="0" fontId="29" fillId="0" borderId="60" xfId="0" applyFont="1" applyFill="1" applyBorder="1" applyAlignment="1" applyProtection="1">
      <alignment horizontal="center" vertical="center"/>
      <protection hidden="1"/>
    </xf>
    <xf numFmtId="0" fontId="29" fillId="0" borderId="63" xfId="0" applyFont="1" applyFill="1" applyBorder="1" applyAlignment="1" applyProtection="1">
      <alignment horizontal="center" vertical="center"/>
      <protection hidden="1"/>
    </xf>
    <xf numFmtId="0" fontId="29" fillId="0" borderId="35" xfId="0" applyFont="1" applyFill="1" applyBorder="1" applyAlignment="1" applyProtection="1">
      <alignment horizontal="center" vertical="center"/>
      <protection hidden="1"/>
    </xf>
    <xf numFmtId="0" fontId="29" fillId="0" borderId="44" xfId="0" applyFont="1" applyFill="1" applyBorder="1" applyAlignment="1" applyProtection="1">
      <alignment horizontal="center" vertical="center"/>
      <protection hidden="1"/>
    </xf>
    <xf numFmtId="0" fontId="29" fillId="0" borderId="41" xfId="0" applyFont="1" applyFill="1" applyBorder="1" applyAlignment="1" applyProtection="1">
      <alignment horizontal="center" vertical="center"/>
      <protection hidden="1"/>
    </xf>
    <xf numFmtId="0" fontId="29" fillId="0" borderId="45" xfId="0" applyFont="1" applyFill="1" applyBorder="1" applyAlignment="1" applyProtection="1">
      <alignment horizontal="center" vertical="center"/>
      <protection hidden="1"/>
    </xf>
    <xf numFmtId="0" fontId="30" fillId="0" borderId="29" xfId="0" applyFont="1" applyFill="1" applyBorder="1" applyAlignment="1" applyProtection="1">
      <alignment horizontal="center" vertical="center"/>
      <protection hidden="1"/>
    </xf>
    <xf numFmtId="0" fontId="30" fillId="0" borderId="30" xfId="0" applyFont="1" applyFill="1" applyBorder="1" applyAlignment="1" applyProtection="1">
      <alignment horizontal="center" vertical="center"/>
      <protection hidden="1"/>
    </xf>
    <xf numFmtId="0" fontId="30" fillId="0" borderId="31" xfId="0" applyFont="1" applyFill="1" applyBorder="1" applyAlignment="1" applyProtection="1">
      <alignment horizontal="center" vertical="center"/>
      <protection hidden="1"/>
    </xf>
    <xf numFmtId="0" fontId="30" fillId="0" borderId="94" xfId="0" applyFont="1" applyFill="1" applyBorder="1" applyAlignment="1" applyProtection="1">
      <alignment horizontal="center" vertical="center"/>
      <protection locked="0"/>
    </xf>
    <xf numFmtId="0" fontId="30" fillId="0" borderId="73" xfId="0" applyFont="1" applyFill="1" applyBorder="1" applyAlignment="1" applyProtection="1">
      <alignment horizontal="center" vertical="center"/>
      <protection locked="0"/>
    </xf>
    <xf numFmtId="0" fontId="31" fillId="0" borderId="73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 wrapText="1" shrinkToFit="1"/>
      <protection locked="0"/>
    </xf>
    <xf numFmtId="0" fontId="29" fillId="0" borderId="17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" fontId="21" fillId="0" borderId="53" xfId="0" applyNumberFormat="1" applyFont="1" applyFill="1" applyBorder="1" applyAlignment="1" applyProtection="1">
      <alignment horizontal="center" vertical="center"/>
      <protection hidden="1"/>
    </xf>
    <xf numFmtId="1" fontId="21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0" borderId="5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hidden="1"/>
    </xf>
    <xf numFmtId="0" fontId="3" fillId="0" borderId="70" xfId="0" applyFont="1" applyFill="1" applyBorder="1" applyAlignment="1" applyProtection="1">
      <alignment horizontal="center" vertical="center" wrapText="1"/>
      <protection hidden="1"/>
    </xf>
    <xf numFmtId="0" fontId="18" fillId="0" borderId="7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21" fillId="0" borderId="65" xfId="0" applyFont="1" applyFill="1" applyBorder="1" applyAlignment="1">
      <alignment wrapText="1"/>
    </xf>
    <xf numFmtId="0" fontId="21" fillId="0" borderId="0" xfId="0" applyFont="1" applyFill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21" fillId="3" borderId="15" xfId="0" applyFont="1" applyFill="1" applyBorder="1" applyAlignment="1" applyProtection="1">
      <alignment horizontal="left" vertical="center" wrapText="1"/>
      <protection locked="0"/>
    </xf>
    <xf numFmtId="0" fontId="29" fillId="3" borderId="124" xfId="0" applyFont="1" applyFill="1" applyBorder="1" applyAlignment="1" applyProtection="1">
      <alignment horizontal="center" vertical="center"/>
      <protection hidden="1"/>
    </xf>
    <xf numFmtId="0" fontId="29" fillId="3" borderId="15" xfId="0" applyFont="1" applyFill="1" applyBorder="1" applyAlignment="1" applyProtection="1">
      <alignment horizontal="center" vertical="center"/>
      <protection hidden="1"/>
    </xf>
    <xf numFmtId="0" fontId="29" fillId="3" borderId="30" xfId="0" applyFont="1" applyFill="1" applyBorder="1" applyAlignment="1" applyProtection="1">
      <alignment horizontal="center" vertical="center"/>
      <protection hidden="1"/>
    </xf>
    <xf numFmtId="0" fontId="29" fillId="3" borderId="31" xfId="0" applyFont="1" applyFill="1" applyBorder="1" applyAlignment="1" applyProtection="1">
      <alignment horizontal="center" vertical="center"/>
      <protection hidden="1"/>
    </xf>
    <xf numFmtId="0" fontId="29" fillId="3" borderId="16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29" fillId="3" borderId="17" xfId="0" applyFont="1" applyFill="1" applyBorder="1" applyAlignment="1" applyProtection="1">
      <alignment horizontal="center" vertical="center"/>
      <protection locked="0"/>
    </xf>
    <xf numFmtId="0" fontId="29" fillId="3" borderId="2" xfId="0" applyFont="1" applyFill="1" applyBorder="1" applyAlignment="1" applyProtection="1">
      <alignment horizontal="center" vertical="center"/>
      <protection locked="0"/>
    </xf>
    <xf numFmtId="0" fontId="29" fillId="3" borderId="2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3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7" xfId="0" applyFont="1" applyFill="1" applyBorder="1" applyAlignment="1" applyProtection="1">
      <alignment horizontal="center" vertical="center"/>
      <protection hidden="1"/>
    </xf>
    <xf numFmtId="0" fontId="14" fillId="0" borderId="78" xfId="0" applyFont="1" applyFill="1" applyBorder="1" applyAlignment="1" applyProtection="1">
      <alignment horizontal="center" vertical="center"/>
      <protection hidden="1"/>
    </xf>
    <xf numFmtId="0" fontId="15" fillId="0" borderId="78" xfId="0" applyFont="1" applyFill="1" applyBorder="1" applyAlignment="1" applyProtection="1">
      <alignment horizontal="center" vertical="center"/>
      <protection hidden="1"/>
    </xf>
    <xf numFmtId="0" fontId="14" fillId="0" borderId="79" xfId="0" applyFont="1" applyFill="1" applyBorder="1" applyAlignment="1" applyProtection="1">
      <alignment horizontal="center" vertical="center"/>
      <protection hidden="1"/>
    </xf>
    <xf numFmtId="0" fontId="15" fillId="0" borderId="80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 wrapText="1"/>
      <protection hidden="1"/>
    </xf>
    <xf numFmtId="0" fontId="22" fillId="0" borderId="3" xfId="0" applyFont="1" applyFill="1" applyBorder="1" applyAlignment="1" applyProtection="1">
      <alignment horizontal="center" vertical="center" wrapText="1"/>
      <protection hidden="1"/>
    </xf>
    <xf numFmtId="0" fontId="22" fillId="0" borderId="82" xfId="0" applyFont="1" applyFill="1" applyBorder="1" applyAlignment="1" applyProtection="1">
      <alignment horizontal="center" vertical="center" wrapText="1"/>
      <protection hidden="1"/>
    </xf>
    <xf numFmtId="0" fontId="8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0" fontId="10" fillId="0" borderId="87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88" xfId="0" applyFont="1" applyFill="1" applyBorder="1" applyAlignment="1" applyProtection="1">
      <alignment horizontal="center" vertical="center"/>
      <protection hidden="1"/>
    </xf>
    <xf numFmtId="0" fontId="4" fillId="0" borderId="94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21" fillId="0" borderId="59" xfId="0" applyFont="1" applyFill="1" applyBorder="1" applyAlignment="1" applyProtection="1">
      <alignment horizontal="center" vertical="center"/>
      <protection hidden="1"/>
    </xf>
    <xf numFmtId="0" fontId="21" fillId="0" borderId="60" xfId="0" applyFont="1" applyFill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72" xfId="0" applyFont="1" applyFill="1" applyBorder="1" applyAlignment="1" applyProtection="1">
      <alignment horizontal="center" vertical="center"/>
      <protection hidden="1"/>
    </xf>
    <xf numFmtId="0" fontId="0" fillId="0" borderId="53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2" fillId="0" borderId="92" xfId="0" applyFont="1" applyFill="1" applyBorder="1" applyAlignment="1" applyProtection="1">
      <alignment horizontal="center" vertical="center"/>
      <protection hidden="1"/>
    </xf>
    <xf numFmtId="0" fontId="0" fillId="0" borderId="9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 shrinkToFit="1"/>
      <protection hidden="1"/>
    </xf>
    <xf numFmtId="0" fontId="13" fillId="0" borderId="25" xfId="0" applyFont="1" applyFill="1" applyBorder="1" applyAlignment="1" applyProtection="1">
      <alignment horizontal="center" vertical="center" shrinkToFit="1"/>
      <protection hidden="1"/>
    </xf>
    <xf numFmtId="0" fontId="20" fillId="0" borderId="14" xfId="0" applyFont="1" applyFill="1" applyBorder="1" applyAlignment="1" applyProtection="1">
      <alignment horizontal="center" vertical="center" shrinkToFit="1"/>
      <protection hidden="1"/>
    </xf>
    <xf numFmtId="0" fontId="20" fillId="0" borderId="89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Fill="1" applyBorder="1" applyAlignment="1" applyProtection="1">
      <alignment horizontal="center" vertical="center" shrinkToFit="1"/>
      <protection hidden="1"/>
    </xf>
    <xf numFmtId="0" fontId="13" fillId="0" borderId="17" xfId="0" applyFont="1" applyFill="1" applyBorder="1" applyAlignment="1" applyProtection="1">
      <alignment horizontal="center" vertical="center" shrinkToFit="1"/>
      <protection hidden="1"/>
    </xf>
    <xf numFmtId="0" fontId="20" fillId="0" borderId="30" xfId="0" applyFont="1" applyFill="1" applyBorder="1" applyAlignment="1" applyProtection="1">
      <alignment horizontal="center" vertical="center" shrinkToFit="1"/>
      <protection hidden="1"/>
    </xf>
    <xf numFmtId="0" fontId="13" fillId="0" borderId="24" xfId="0" applyFont="1" applyFill="1" applyBorder="1" applyAlignment="1" applyProtection="1">
      <alignment horizontal="center" vertical="center" shrinkToFit="1"/>
      <protection hidden="1"/>
    </xf>
    <xf numFmtId="0" fontId="20" fillId="0" borderId="73" xfId="0" applyFont="1" applyFill="1" applyBorder="1" applyAlignment="1" applyProtection="1">
      <alignment horizontal="center" vertical="center" shrinkToFit="1"/>
      <protection hidden="1"/>
    </xf>
    <xf numFmtId="0" fontId="13" fillId="0" borderId="74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" fontId="21" fillId="0" borderId="107" xfId="0" applyNumberFormat="1" applyFont="1" applyFill="1" applyBorder="1" applyAlignment="1" applyProtection="1">
      <alignment horizontal="center" vertical="center"/>
      <protection hidden="1"/>
    </xf>
    <xf numFmtId="1" fontId="21" fillId="0" borderId="119" xfId="0" applyNumberFormat="1" applyFont="1" applyFill="1" applyBorder="1" applyAlignment="1" applyProtection="1">
      <alignment horizontal="center" vertical="center"/>
      <protection hidden="1"/>
    </xf>
    <xf numFmtId="1" fontId="21" fillId="0" borderId="12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83" xfId="0" applyFont="1" applyFill="1" applyBorder="1" applyAlignment="1" applyProtection="1">
      <alignment horizontal="center" vertical="center" wrapText="1"/>
      <protection hidden="1"/>
    </xf>
    <xf numFmtId="0" fontId="21" fillId="0" borderId="76" xfId="0" applyFont="1" applyFill="1" applyBorder="1" applyAlignment="1" applyProtection="1">
      <alignment horizontal="center" vertical="center" wrapText="1"/>
      <protection hidden="1"/>
    </xf>
    <xf numFmtId="0" fontId="21" fillId="0" borderId="84" xfId="0" applyFont="1" applyFill="1" applyBorder="1" applyAlignment="1" applyProtection="1">
      <alignment horizontal="center" vertical="center" wrapText="1"/>
      <protection hidden="1"/>
    </xf>
    <xf numFmtId="0" fontId="21" fillId="0" borderId="118" xfId="0" applyFont="1" applyFill="1" applyBorder="1" applyAlignment="1" applyProtection="1">
      <alignment horizontal="left" vertical="center" wrapText="1" indent="1"/>
      <protection hidden="1"/>
    </xf>
    <xf numFmtId="0" fontId="21" fillId="0" borderId="119" xfId="0" applyFont="1" applyFill="1" applyBorder="1" applyAlignment="1" applyProtection="1">
      <alignment horizontal="left" vertical="center" wrapText="1" indent="1"/>
      <protection hidden="1"/>
    </xf>
    <xf numFmtId="0" fontId="21" fillId="0" borderId="123" xfId="0" applyFont="1" applyFill="1" applyBorder="1" applyAlignment="1" applyProtection="1">
      <alignment horizontal="left" vertical="center" wrapText="1" indent="1"/>
      <protection hidden="1"/>
    </xf>
    <xf numFmtId="0" fontId="21" fillId="0" borderId="118" xfId="0" applyFont="1" applyFill="1" applyBorder="1" applyAlignment="1" applyProtection="1">
      <alignment horizontal="center" vertical="center" wrapText="1"/>
      <protection hidden="1"/>
    </xf>
    <xf numFmtId="0" fontId="21" fillId="0" borderId="119" xfId="0" applyFont="1" applyFill="1" applyBorder="1" applyAlignment="1" applyProtection="1">
      <alignment horizontal="center" vertical="center" wrapText="1"/>
      <protection hidden="1"/>
    </xf>
    <xf numFmtId="0" fontId="21" fillId="0" borderId="118" xfId="0" applyFont="1" applyFill="1" applyBorder="1" applyAlignment="1" applyProtection="1">
      <alignment horizontal="center" vertical="center"/>
      <protection hidden="1"/>
    </xf>
    <xf numFmtId="0" fontId="21" fillId="0" borderId="119" xfId="0" applyFont="1" applyFill="1" applyBorder="1" applyAlignment="1" applyProtection="1">
      <alignment horizontal="center" vertical="center"/>
      <protection hidden="1"/>
    </xf>
    <xf numFmtId="0" fontId="21" fillId="0" borderId="108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120" xfId="0" applyFont="1" applyFill="1" applyBorder="1" applyAlignment="1" applyProtection="1">
      <alignment horizontal="center" vertical="center"/>
      <protection hidden="1"/>
    </xf>
    <xf numFmtId="0" fontId="21" fillId="0" borderId="107" xfId="0" applyFont="1" applyFill="1" applyBorder="1" applyAlignment="1" applyProtection="1">
      <alignment horizontal="center" vertical="center"/>
      <protection hidden="1"/>
    </xf>
    <xf numFmtId="0" fontId="21" fillId="0" borderId="55" xfId="0" applyFont="1" applyFill="1" applyBorder="1" applyAlignment="1" applyProtection="1">
      <alignment horizontal="left" vertical="center" wrapText="1" indent="1"/>
      <protection hidden="1"/>
    </xf>
    <xf numFmtId="0" fontId="21" fillId="0" borderId="0" xfId="0" applyFont="1" applyFill="1" applyBorder="1" applyAlignment="1" applyProtection="1">
      <alignment horizontal="left" vertical="center" wrapText="1" indent="1"/>
      <protection hidden="1"/>
    </xf>
    <xf numFmtId="0" fontId="21" fillId="0" borderId="68" xfId="0" applyFont="1" applyFill="1" applyBorder="1" applyAlignment="1" applyProtection="1">
      <alignment horizontal="left" vertical="center" wrapText="1" indent="1"/>
      <protection hidden="1"/>
    </xf>
    <xf numFmtId="1" fontId="21" fillId="0" borderId="34" xfId="0" applyNumberFormat="1" applyFont="1" applyFill="1" applyBorder="1" applyAlignment="1" applyProtection="1">
      <alignment horizontal="center" vertical="center"/>
      <protection hidden="1"/>
    </xf>
    <xf numFmtId="1" fontId="21" fillId="0" borderId="116" xfId="0" applyNumberFormat="1" applyFont="1" applyFill="1" applyBorder="1" applyAlignment="1" applyProtection="1">
      <alignment horizontal="center" vertical="center"/>
      <protection hidden="1"/>
    </xf>
    <xf numFmtId="1" fontId="21" fillId="0" borderId="75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11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/>
      <protection hidden="1"/>
    </xf>
    <xf numFmtId="0" fontId="16" fillId="0" borderId="73" xfId="0" applyFont="1" applyFill="1" applyBorder="1" applyAlignment="1" applyProtection="1">
      <alignment horizontal="center" vertical="center"/>
      <protection hidden="1"/>
    </xf>
    <xf numFmtId="0" fontId="16" fillId="0" borderId="130" xfId="0" applyFont="1" applyFill="1" applyBorder="1" applyAlignment="1" applyProtection="1">
      <alignment horizontal="center" vertical="center"/>
      <protection hidden="1"/>
    </xf>
    <xf numFmtId="0" fontId="16" fillId="0" borderId="131" xfId="0" applyFont="1" applyFill="1" applyBorder="1" applyAlignment="1" applyProtection="1">
      <alignment horizontal="center" vertical="center"/>
      <protection hidden="1"/>
    </xf>
    <xf numFmtId="0" fontId="16" fillId="0" borderId="74" xfId="0" applyFont="1" applyFill="1" applyBorder="1" applyAlignment="1" applyProtection="1">
      <alignment horizontal="center" vertical="center"/>
      <protection hidden="1"/>
    </xf>
    <xf numFmtId="0" fontId="16" fillId="0" borderId="132" xfId="0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5" xfId="0" applyFont="1" applyFill="1" applyBorder="1" applyAlignment="1" applyProtection="1">
      <alignment horizontal="left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 applyProtection="1">
      <alignment horizontal="center" vertical="center" wrapText="1"/>
      <protection locked="0"/>
    </xf>
    <xf numFmtId="0" fontId="21" fillId="0" borderId="7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83" xfId="0" applyFont="1" applyFill="1" applyBorder="1" applyAlignment="1" applyProtection="1">
      <alignment horizontal="center" vertical="center" wrapText="1"/>
      <protection hidden="1"/>
    </xf>
    <xf numFmtId="0" fontId="16" fillId="0" borderId="76" xfId="0" applyFont="1" applyFill="1" applyBorder="1" applyAlignment="1" applyProtection="1">
      <alignment horizontal="center" vertical="center" wrapText="1"/>
      <protection hidden="1"/>
    </xf>
    <xf numFmtId="0" fontId="16" fillId="0" borderId="84" xfId="0" applyFont="1" applyFill="1" applyBorder="1" applyAlignment="1" applyProtection="1">
      <alignment horizontal="center" vertical="center" wrapText="1"/>
      <protection hidden="1"/>
    </xf>
    <xf numFmtId="0" fontId="16" fillId="0" borderId="106" xfId="0" applyFont="1" applyFill="1" applyBorder="1" applyAlignment="1" applyProtection="1">
      <alignment horizontal="center" vertical="center" wrapText="1"/>
      <protection hidden="1"/>
    </xf>
    <xf numFmtId="0" fontId="16" fillId="0" borderId="71" xfId="0" applyFont="1" applyFill="1" applyBorder="1" applyAlignment="1" applyProtection="1">
      <alignment horizontal="center" vertical="center" wrapText="1"/>
      <protection hidden="1"/>
    </xf>
    <xf numFmtId="0" fontId="16" fillId="0" borderId="96" xfId="0" applyFont="1" applyFill="1" applyBorder="1" applyAlignment="1" applyProtection="1">
      <alignment horizontal="center" vertical="center" wrapText="1"/>
      <protection hidden="1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115" xfId="0" applyFont="1" applyFill="1" applyBorder="1" applyAlignment="1" applyProtection="1">
      <alignment horizontal="center" vertical="center" wrapText="1"/>
      <protection locked="0"/>
    </xf>
    <xf numFmtId="0" fontId="16" fillId="0" borderId="95" xfId="0" applyFont="1" applyFill="1" applyBorder="1" applyAlignment="1" applyProtection="1">
      <alignment horizontal="left" vertical="center" wrapText="1" indent="1"/>
      <protection hidden="1"/>
    </xf>
    <xf numFmtId="0" fontId="16" fillId="0" borderId="71" xfId="0" applyFont="1" applyFill="1" applyBorder="1" applyAlignment="1" applyProtection="1">
      <alignment horizontal="left" vertical="center" wrapText="1" indent="1"/>
      <protection hidden="1"/>
    </xf>
    <xf numFmtId="0" fontId="16" fillId="0" borderId="96" xfId="0" applyFont="1" applyFill="1" applyBorder="1" applyAlignment="1" applyProtection="1">
      <alignment horizontal="left" vertical="center" wrapText="1" indent="1"/>
      <protection hidden="1"/>
    </xf>
    <xf numFmtId="0" fontId="16" fillId="0" borderId="77" xfId="0" applyFont="1" applyFill="1" applyBorder="1" applyAlignment="1" applyProtection="1">
      <alignment horizontal="center" vertical="center" wrapText="1"/>
      <protection hidden="1"/>
    </xf>
    <xf numFmtId="0" fontId="16" fillId="0" borderId="78" xfId="0" applyFont="1" applyFill="1" applyBorder="1" applyAlignment="1" applyProtection="1">
      <alignment horizontal="center" vertical="center" wrapText="1"/>
      <protection hidden="1"/>
    </xf>
    <xf numFmtId="0" fontId="16" fillId="0" borderId="97" xfId="0" applyFont="1" applyFill="1" applyBorder="1" applyAlignment="1" applyProtection="1">
      <alignment horizontal="center" vertical="center" wrapText="1"/>
      <protection hidden="1"/>
    </xf>
    <xf numFmtId="0" fontId="21" fillId="0" borderId="75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5" xfId="0" applyFont="1" applyFill="1" applyBorder="1" applyAlignment="1" applyProtection="1">
      <alignment horizontal="center" vertical="center" wrapText="1"/>
      <protection hidden="1"/>
    </xf>
    <xf numFmtId="0" fontId="21" fillId="0" borderId="90" xfId="0" applyFont="1" applyFill="1" applyBorder="1" applyAlignment="1" applyProtection="1">
      <alignment horizontal="center" vertical="center" wrapText="1"/>
      <protection hidden="1"/>
    </xf>
    <xf numFmtId="0" fontId="21" fillId="0" borderId="74" xfId="0" applyFont="1" applyFill="1" applyBorder="1" applyAlignment="1" applyProtection="1">
      <alignment horizontal="center" vertical="center" wrapText="1"/>
      <protection hidden="1"/>
    </xf>
    <xf numFmtId="0" fontId="21" fillId="0" borderId="86" xfId="0" applyFont="1" applyFill="1" applyBorder="1" applyAlignment="1" applyProtection="1">
      <alignment horizontal="center" vertical="center" wrapText="1"/>
      <protection hidden="1"/>
    </xf>
    <xf numFmtId="0" fontId="21" fillId="0" borderId="95" xfId="0" applyFont="1" applyFill="1" applyBorder="1" applyAlignment="1" applyProtection="1">
      <alignment horizontal="center" vertical="center" wrapText="1"/>
      <protection hidden="1"/>
    </xf>
    <xf numFmtId="0" fontId="21" fillId="0" borderId="96" xfId="0" applyFont="1" applyFill="1" applyBorder="1" applyAlignment="1" applyProtection="1">
      <alignment horizontal="center" vertical="center" wrapText="1"/>
      <protection hidden="1"/>
    </xf>
    <xf numFmtId="0" fontId="16" fillId="0" borderId="77" xfId="0" applyFont="1" applyFill="1" applyBorder="1" applyAlignment="1" applyProtection="1">
      <alignment horizontal="center" vertical="center"/>
      <protection hidden="1"/>
    </xf>
    <xf numFmtId="0" fontId="16" fillId="0" borderId="78" xfId="0" applyFont="1" applyFill="1" applyBorder="1" applyAlignment="1" applyProtection="1">
      <alignment horizontal="center" vertical="center"/>
      <protection hidden="1"/>
    </xf>
    <xf numFmtId="0" fontId="16" fillId="0" borderId="80" xfId="0" applyFont="1" applyFill="1" applyBorder="1" applyAlignment="1" applyProtection="1">
      <alignment horizontal="center" vertical="center"/>
      <protection hidden="1"/>
    </xf>
    <xf numFmtId="0" fontId="21" fillId="0" borderId="107" xfId="0" applyFont="1" applyFill="1" applyBorder="1" applyAlignment="1" applyProtection="1">
      <alignment horizontal="center" vertical="center" wrapText="1"/>
      <protection hidden="1"/>
    </xf>
    <xf numFmtId="0" fontId="21" fillId="0" borderId="108" xfId="0" applyFont="1" applyFill="1" applyBorder="1" applyAlignment="1" applyProtection="1">
      <alignment horizontal="center" vertical="center" wrapText="1"/>
      <protection hidden="1"/>
    </xf>
    <xf numFmtId="0" fontId="16" fillId="0" borderId="79" xfId="0" applyFont="1" applyFill="1" applyBorder="1" applyAlignment="1" applyProtection="1">
      <alignment horizontal="center" vertical="center"/>
      <protection hidden="1"/>
    </xf>
    <xf numFmtId="0" fontId="16" fillId="0" borderId="94" xfId="0" applyFont="1" applyFill="1" applyBorder="1" applyAlignment="1" applyProtection="1">
      <alignment horizontal="center" vertical="center"/>
      <protection hidden="1"/>
    </xf>
    <xf numFmtId="0" fontId="16" fillId="0" borderId="21" xfId="0" applyFont="1" applyFill="1" applyBorder="1" applyAlignment="1" applyProtection="1">
      <alignment horizontal="center" vertical="center"/>
      <protection hidden="1"/>
    </xf>
    <xf numFmtId="0" fontId="16" fillId="0" borderId="90" xfId="0" applyFont="1" applyFill="1" applyBorder="1" applyAlignment="1" applyProtection="1">
      <alignment horizontal="center" vertical="center"/>
      <protection hidden="1"/>
    </xf>
    <xf numFmtId="0" fontId="16" fillId="0" borderId="129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16" fillId="0" borderId="85" xfId="0" applyFont="1" applyFill="1" applyBorder="1" applyAlignment="1" applyProtection="1">
      <alignment horizontal="center" vertical="center"/>
      <protection hidden="1"/>
    </xf>
    <xf numFmtId="0" fontId="16" fillId="0" borderId="49" xfId="0" applyFont="1" applyFill="1" applyBorder="1" applyAlignment="1" applyProtection="1">
      <alignment horizontal="left" vertical="center" wrapText="1" indent="1"/>
      <protection hidden="1"/>
    </xf>
    <xf numFmtId="0" fontId="16" fillId="0" borderId="72" xfId="0" applyFont="1" applyFill="1" applyBorder="1" applyAlignment="1" applyProtection="1">
      <alignment horizontal="left" vertical="center" wrapText="1" indent="1"/>
      <protection hidden="1"/>
    </xf>
    <xf numFmtId="0" fontId="16" fillId="0" borderId="102" xfId="0" applyFont="1" applyFill="1" applyBorder="1" applyAlignment="1" applyProtection="1">
      <alignment horizontal="left" vertical="center" wrapText="1" indent="1"/>
      <protection hidden="1"/>
    </xf>
    <xf numFmtId="1" fontId="16" fillId="0" borderId="67" xfId="0" applyNumberFormat="1" applyFont="1" applyFill="1" applyBorder="1" applyAlignment="1" applyProtection="1">
      <alignment horizontal="center" vertical="center" textRotation="90"/>
      <protection hidden="1"/>
    </xf>
    <xf numFmtId="0" fontId="16" fillId="0" borderId="31" xfId="0" applyFont="1" applyFill="1" applyBorder="1" applyAlignment="1" applyProtection="1">
      <alignment horizontal="center" vertical="center" textRotation="90"/>
      <protection hidden="1"/>
    </xf>
    <xf numFmtId="0" fontId="16" fillId="0" borderId="65" xfId="0" applyFont="1" applyFill="1" applyBorder="1" applyAlignment="1" applyProtection="1">
      <alignment horizontal="center" vertical="center" textRotation="90"/>
      <protection hidden="1"/>
    </xf>
    <xf numFmtId="1" fontId="21" fillId="0" borderId="79" xfId="0" applyNumberFormat="1" applyFont="1" applyFill="1" applyBorder="1" applyAlignment="1" applyProtection="1">
      <alignment horizontal="center" vertical="center"/>
      <protection hidden="1"/>
    </xf>
    <xf numFmtId="1" fontId="21" fillId="0" borderId="50" xfId="0" applyNumberFormat="1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left" vertical="center" wrapText="1" indent="1"/>
      <protection hidden="1"/>
    </xf>
    <xf numFmtId="0" fontId="20" fillId="0" borderId="72" xfId="0" applyFont="1" applyFill="1" applyBorder="1" applyAlignment="1" applyProtection="1">
      <alignment horizontal="left" vertical="center" wrapText="1" indent="1"/>
      <protection hidden="1"/>
    </xf>
    <xf numFmtId="0" fontId="20" fillId="0" borderId="102" xfId="0" applyFont="1" applyFill="1" applyBorder="1" applyAlignment="1" applyProtection="1">
      <alignment horizontal="left" vertical="center" wrapText="1" indent="1"/>
      <protection hidden="1"/>
    </xf>
    <xf numFmtId="1" fontId="21" fillId="0" borderId="112" xfId="0" applyNumberFormat="1" applyFont="1" applyFill="1" applyBorder="1" applyAlignment="1" applyProtection="1">
      <alignment horizontal="center" vertical="center"/>
      <protection hidden="1"/>
    </xf>
    <xf numFmtId="1" fontId="21" fillId="0" borderId="56" xfId="0" applyNumberFormat="1" applyFont="1" applyFill="1" applyBorder="1" applyAlignment="1" applyProtection="1">
      <alignment horizontal="center" vertical="center"/>
      <protection hidden="1"/>
    </xf>
    <xf numFmtId="1" fontId="21" fillId="0" borderId="54" xfId="0" applyNumberFormat="1" applyFont="1" applyFill="1" applyBorder="1" applyAlignment="1" applyProtection="1">
      <alignment horizontal="center" vertical="center"/>
      <protection hidden="1"/>
    </xf>
    <xf numFmtId="1" fontId="16" fillId="0" borderId="15" xfId="0" applyNumberFormat="1" applyFont="1" applyFill="1" applyBorder="1" applyAlignment="1" applyProtection="1">
      <alignment horizontal="center" vertical="center"/>
      <protection hidden="1"/>
    </xf>
    <xf numFmtId="1" fontId="16" fillId="0" borderId="53" xfId="0" applyNumberFormat="1" applyFont="1" applyFill="1" applyBorder="1" applyAlignment="1" applyProtection="1">
      <alignment horizontal="center" vertical="center"/>
      <protection hidden="1"/>
    </xf>
    <xf numFmtId="0" fontId="21" fillId="0" borderId="49" xfId="0" applyFont="1" applyFill="1" applyBorder="1" applyAlignment="1" applyProtection="1">
      <alignment horizontal="left" vertical="center" wrapText="1" indent="1"/>
      <protection hidden="1"/>
    </xf>
    <xf numFmtId="0" fontId="21" fillId="0" borderId="72" xfId="0" applyFont="1" applyFill="1" applyBorder="1" applyAlignment="1" applyProtection="1">
      <alignment horizontal="left" vertical="center" wrapText="1" indent="1"/>
      <protection hidden="1"/>
    </xf>
    <xf numFmtId="0" fontId="21" fillId="0" borderId="102" xfId="0" applyFont="1" applyFill="1" applyBorder="1" applyAlignment="1" applyProtection="1">
      <alignment horizontal="left" vertical="center" wrapText="1" indent="1"/>
      <protection hidden="1"/>
    </xf>
    <xf numFmtId="1" fontId="21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9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7" xfId="0" applyFont="1" applyFill="1" applyBorder="1" applyAlignment="1" applyProtection="1">
      <alignment horizontal="left" vertical="center" wrapText="1" indent="1"/>
      <protection hidden="1"/>
    </xf>
    <xf numFmtId="0" fontId="20" fillId="0" borderId="78" xfId="0" applyFont="1" applyFill="1" applyBorder="1" applyAlignment="1" applyProtection="1">
      <alignment horizontal="left" vertical="center" wrapText="1" indent="1"/>
      <protection hidden="1"/>
    </xf>
    <xf numFmtId="0" fontId="20" fillId="0" borderId="97" xfId="0" applyFont="1" applyFill="1" applyBorder="1" applyAlignment="1" applyProtection="1">
      <alignment horizontal="left" vertical="center" wrapText="1" indent="1"/>
      <protection hidden="1"/>
    </xf>
    <xf numFmtId="1" fontId="21" fillId="0" borderId="49" xfId="0" applyNumberFormat="1" applyFont="1" applyFill="1" applyBorder="1" applyAlignment="1" applyProtection="1">
      <alignment horizontal="center" vertical="center"/>
      <protection hidden="1"/>
    </xf>
    <xf numFmtId="1" fontId="21" fillId="0" borderId="53" xfId="0" applyNumberFormat="1" applyFont="1" applyFill="1" applyBorder="1" applyAlignment="1" applyProtection="1">
      <alignment horizontal="center" vertical="center"/>
      <protection hidden="1"/>
    </xf>
    <xf numFmtId="1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left" vertical="center" wrapText="1" indent="1"/>
      <protection hidden="1"/>
    </xf>
    <xf numFmtId="0" fontId="21" fillId="0" borderId="71" xfId="0" applyFont="1" applyFill="1" applyBorder="1" applyAlignment="1" applyProtection="1">
      <alignment horizontal="left" vertical="center" wrapText="1" indent="1"/>
      <protection hidden="1"/>
    </xf>
    <xf numFmtId="0" fontId="21" fillId="0" borderId="28" xfId="0" applyFont="1" applyFill="1" applyBorder="1" applyAlignment="1" applyProtection="1">
      <alignment horizontal="left" vertical="center" wrapText="1" indent="1"/>
      <protection hidden="1"/>
    </xf>
    <xf numFmtId="1" fontId="21" fillId="0" borderId="121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" fontId="21" fillId="0" borderId="115" xfId="0" applyNumberFormat="1" applyFont="1" applyFill="1" applyBorder="1" applyAlignment="1" applyProtection="1">
      <alignment horizontal="center" vertical="center"/>
      <protection hidden="1"/>
    </xf>
    <xf numFmtId="1" fontId="21" fillId="0" borderId="72" xfId="0" applyNumberFormat="1" applyFont="1" applyFill="1" applyBorder="1" applyAlignment="1" applyProtection="1">
      <alignment horizontal="center" vertical="center"/>
      <protection hidden="1"/>
    </xf>
    <xf numFmtId="1" fontId="21" fillId="0" borderId="93" xfId="0" applyNumberFormat="1" applyFont="1" applyFill="1" applyBorder="1" applyAlignment="1" applyProtection="1">
      <alignment horizontal="center" vertical="center"/>
      <protection hidden="1"/>
    </xf>
    <xf numFmtId="1" fontId="16" fillId="0" borderId="83" xfId="0" applyNumberFormat="1" applyFont="1" applyFill="1" applyBorder="1" applyAlignment="1" applyProtection="1">
      <alignment horizontal="center" vertical="center"/>
      <protection hidden="1"/>
    </xf>
    <xf numFmtId="1" fontId="16" fillId="0" borderId="114" xfId="0" applyNumberFormat="1" applyFont="1" applyFill="1" applyBorder="1" applyAlignment="1" applyProtection="1">
      <alignment horizontal="center" vertical="center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1" fontId="16" fillId="0" borderId="22" xfId="0" applyNumberFormat="1" applyFont="1" applyFill="1" applyBorder="1" applyAlignment="1" applyProtection="1">
      <alignment horizontal="center" vertical="center"/>
      <protection hidden="1"/>
    </xf>
    <xf numFmtId="1" fontId="16" fillId="0" borderId="20" xfId="0" applyNumberFormat="1" applyFont="1" applyFill="1" applyBorder="1" applyAlignment="1" applyProtection="1">
      <alignment horizontal="center" vertical="center"/>
      <protection hidden="1"/>
    </xf>
    <xf numFmtId="1" fontId="16" fillId="0" borderId="115" xfId="0" applyNumberFormat="1" applyFont="1" applyFill="1" applyBorder="1" applyAlignment="1" applyProtection="1">
      <alignment horizontal="center" vertical="center"/>
      <protection hidden="1"/>
    </xf>
    <xf numFmtId="1" fontId="21" fillId="0" borderId="122" xfId="0" applyNumberFormat="1" applyFont="1" applyFill="1" applyBorder="1" applyAlignment="1" applyProtection="1">
      <alignment horizontal="center" vertical="center"/>
      <protection hidden="1"/>
    </xf>
    <xf numFmtId="1" fontId="16" fillId="0" borderId="49" xfId="0" applyNumberFormat="1" applyFont="1" applyFill="1" applyBorder="1" applyAlignment="1" applyProtection="1">
      <alignment horizontal="center" vertical="center"/>
      <protection hidden="1"/>
    </xf>
    <xf numFmtId="1" fontId="16" fillId="0" borderId="92" xfId="0" applyNumberFormat="1" applyFont="1" applyFill="1" applyBorder="1" applyAlignment="1" applyProtection="1">
      <alignment horizontal="center" vertical="center"/>
      <protection hidden="1"/>
    </xf>
    <xf numFmtId="1" fontId="21" fillId="0" borderId="92" xfId="0" applyNumberFormat="1" applyFont="1" applyFill="1" applyBorder="1" applyAlignment="1" applyProtection="1">
      <alignment horizontal="center" vertical="center"/>
      <protection hidden="1"/>
    </xf>
    <xf numFmtId="1" fontId="21" fillId="0" borderId="77" xfId="0" applyNumberFormat="1" applyFont="1" applyFill="1" applyBorder="1" applyAlignment="1" applyProtection="1">
      <alignment horizontal="center" vertical="center"/>
      <protection hidden="1"/>
    </xf>
    <xf numFmtId="1" fontId="21" fillId="0" borderId="109" xfId="0" applyNumberFormat="1" applyFont="1" applyFill="1" applyBorder="1" applyAlignment="1" applyProtection="1">
      <alignment horizontal="center" vertical="center"/>
      <protection hidden="1"/>
    </xf>
    <xf numFmtId="1" fontId="21" fillId="0" borderId="110" xfId="0" applyNumberFormat="1" applyFont="1" applyFill="1" applyBorder="1" applyAlignment="1" applyProtection="1">
      <alignment horizontal="center" vertic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1" fontId="21" fillId="0" borderId="111" xfId="0" applyNumberFormat="1" applyFont="1" applyFill="1" applyBorder="1" applyAlignment="1" applyProtection="1">
      <alignment horizontal="center" vertical="center"/>
      <protection hidden="1"/>
    </xf>
    <xf numFmtId="1" fontId="21" fillId="0" borderId="126" xfId="0" applyNumberFormat="1" applyFont="1" applyFill="1" applyBorder="1" applyAlignment="1" applyProtection="1">
      <alignment horizontal="center" vertical="center"/>
      <protection hidden="1"/>
    </xf>
    <xf numFmtId="1" fontId="21" fillId="0" borderId="113" xfId="0" applyNumberFormat="1" applyFont="1" applyFill="1" applyBorder="1" applyAlignment="1" applyProtection="1">
      <alignment horizontal="center" vertical="center"/>
      <protection hidden="1"/>
    </xf>
    <xf numFmtId="1" fontId="21" fillId="0" borderId="64" xfId="0" applyNumberFormat="1" applyFont="1" applyFill="1" applyBorder="1" applyAlignment="1" applyProtection="1">
      <alignment horizontal="center" vertical="center"/>
      <protection hidden="1"/>
    </xf>
    <xf numFmtId="1" fontId="21" fillId="0" borderId="125" xfId="0" applyNumberFormat="1" applyFont="1" applyFill="1" applyBorder="1" applyAlignment="1" applyProtection="1">
      <alignment horizontal="center" vertical="center"/>
      <protection hidden="1"/>
    </xf>
    <xf numFmtId="0" fontId="16" fillId="0" borderId="75" xfId="0" applyFont="1" applyFill="1" applyBorder="1" applyAlignment="1" applyProtection="1">
      <alignment horizontal="center" vertical="center" wrapText="1"/>
      <protection hidden="1"/>
    </xf>
    <xf numFmtId="0" fontId="16" fillId="0" borderId="98" xfId="0" applyFont="1" applyFill="1" applyBorder="1" applyAlignment="1" applyProtection="1">
      <alignment horizontal="left" vertical="center" wrapText="1" indent="1"/>
      <protection hidden="1"/>
    </xf>
    <xf numFmtId="0" fontId="16" fillId="0" borderId="99" xfId="0" applyFont="1" applyFill="1" applyBorder="1" applyAlignment="1" applyProtection="1">
      <alignment horizontal="left" vertical="center" wrapText="1" indent="1"/>
      <protection hidden="1"/>
    </xf>
    <xf numFmtId="0" fontId="16" fillId="0" borderId="100" xfId="0" applyFont="1" applyFill="1" applyBorder="1" applyAlignment="1" applyProtection="1">
      <alignment horizontal="left" vertical="center" wrapText="1" indent="1"/>
      <protection hidden="1"/>
    </xf>
    <xf numFmtId="0" fontId="16" fillId="2" borderId="103" xfId="0" applyFont="1" applyFill="1" applyBorder="1" applyAlignment="1" applyProtection="1">
      <alignment horizontal="center" vertical="center"/>
      <protection hidden="1"/>
    </xf>
    <xf numFmtId="0" fontId="16" fillId="2" borderId="104" xfId="0" applyFont="1" applyFill="1" applyBorder="1" applyAlignment="1" applyProtection="1">
      <alignment horizontal="center" vertical="center"/>
      <protection hidden="1"/>
    </xf>
    <xf numFmtId="0" fontId="16" fillId="2" borderId="10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 shrinkToFit="1"/>
      <protection hidden="1"/>
    </xf>
    <xf numFmtId="0" fontId="13" fillId="0" borderId="12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66" xfId="0" applyFont="1" applyFill="1" applyBorder="1" applyAlignment="1" applyProtection="1">
      <alignment horizontal="center" vertical="center" shrinkToFit="1"/>
      <protection hidden="1"/>
    </xf>
    <xf numFmtId="0" fontId="13" fillId="0" borderId="101" xfId="0" applyFont="1" applyFill="1" applyBorder="1" applyAlignment="1" applyProtection="1">
      <alignment horizontal="center" vertical="center" shrinkToFit="1"/>
      <protection hidden="1"/>
    </xf>
    <xf numFmtId="0" fontId="13" fillId="0" borderId="14" xfId="0" applyFont="1" applyFill="1" applyBorder="1" applyAlignment="1" applyProtection="1">
      <alignment horizontal="center" vertical="center" shrinkToFit="1"/>
      <protection hidden="1"/>
    </xf>
    <xf numFmtId="0" fontId="17" fillId="0" borderId="77" xfId="0" applyFont="1" applyFill="1" applyBorder="1" applyAlignment="1" applyProtection="1">
      <alignment horizontal="center" vertical="center" wrapText="1"/>
      <protection hidden="1"/>
    </xf>
    <xf numFmtId="0" fontId="17" fillId="0" borderId="78" xfId="0" applyFont="1" applyFill="1" applyBorder="1" applyAlignment="1" applyProtection="1">
      <alignment horizontal="center" vertical="center" wrapText="1"/>
      <protection hidden="1"/>
    </xf>
    <xf numFmtId="0" fontId="17" fillId="0" borderId="97" xfId="0" applyFont="1" applyFill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Fill="1" applyBorder="1" applyAlignment="1" applyProtection="1">
      <alignment horizontal="center" vertical="center" wrapText="1"/>
      <protection hidden="1"/>
    </xf>
    <xf numFmtId="0" fontId="17" fillId="0" borderId="90" xfId="0" applyFont="1" applyFill="1" applyBorder="1" applyAlignment="1" applyProtection="1">
      <alignment horizontal="center" vertical="center" wrapText="1"/>
      <protection hidden="1"/>
    </xf>
    <xf numFmtId="0" fontId="17" fillId="0" borderId="74" xfId="0" applyFont="1" applyFill="1" applyBorder="1" applyAlignment="1" applyProtection="1">
      <alignment horizontal="center" vertical="center" wrapText="1"/>
      <protection hidden="1"/>
    </xf>
    <xf numFmtId="0" fontId="17" fillId="0" borderId="86" xfId="0" applyFont="1" applyFill="1" applyBorder="1" applyAlignment="1" applyProtection="1">
      <alignment horizontal="center" vertical="center" wrapText="1"/>
      <protection hidden="1"/>
    </xf>
    <xf numFmtId="0" fontId="3" fillId="0" borderId="69" xfId="0" applyFont="1" applyFill="1" applyBorder="1" applyAlignment="1" applyProtection="1">
      <alignment horizontal="center" vertical="center" wrapText="1"/>
      <protection hidden="1"/>
    </xf>
    <xf numFmtId="0" fontId="3" fillId="0" borderId="70" xfId="0" applyFont="1" applyFill="1" applyBorder="1" applyAlignment="1" applyProtection="1">
      <alignment horizontal="center" vertical="center" wrapText="1"/>
      <protection hidden="1"/>
    </xf>
    <xf numFmtId="0" fontId="18" fillId="0" borderId="70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 wrapText="1"/>
      <protection hidden="1"/>
    </xf>
    <xf numFmtId="0" fontId="13" fillId="0" borderId="91" xfId="0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Normalny_1 dzienne fizjoterapia mgr 200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1"/>
  <sheetViews>
    <sheetView tabSelected="1" view="pageBreakPreview" zoomScale="90" zoomScaleNormal="90" zoomScaleSheetLayoutView="90" workbookViewId="0">
      <selection activeCell="G7" sqref="G7:G8"/>
    </sheetView>
  </sheetViews>
  <sheetFormatPr defaultColWidth="9.140625" defaultRowHeight="20.100000000000001" customHeight="1" x14ac:dyDescent="0.2"/>
  <cols>
    <col min="1" max="1" width="3.7109375" style="25" customWidth="1"/>
    <col min="2" max="2" width="29.42578125" style="65" customWidth="1"/>
    <col min="3" max="3" width="64.85546875" style="64" customWidth="1"/>
    <col min="4" max="4" width="7.7109375" style="20" bestFit="1" customWidth="1"/>
    <col min="5" max="5" width="5.85546875" style="21" bestFit="1" customWidth="1"/>
    <col min="6" max="6" width="8" style="18" bestFit="1" customWidth="1"/>
    <col min="7" max="7" width="6.85546875" style="18" customWidth="1"/>
    <col min="8" max="8" width="8.140625" style="18" customWidth="1"/>
    <col min="9" max="9" width="9" style="18" customWidth="1"/>
    <col min="10" max="10" width="6.140625" style="19" bestFit="1" customWidth="1"/>
    <col min="11" max="11" width="7.85546875" style="18" customWidth="1"/>
    <col min="12" max="12" width="9.140625" style="18" customWidth="1"/>
    <col min="13" max="13" width="6.140625" style="19" bestFit="1" customWidth="1"/>
    <col min="14" max="14" width="8.140625" style="18" customWidth="1"/>
    <col min="15" max="15" width="9.42578125" style="18" customWidth="1"/>
    <col min="16" max="16" width="6.140625" style="19" bestFit="1" customWidth="1"/>
    <col min="17" max="17" width="7.85546875" style="18" customWidth="1"/>
    <col min="18" max="18" width="9" style="18" customWidth="1"/>
    <col min="19" max="19" width="6.140625" style="19" bestFit="1" customWidth="1"/>
    <col min="20" max="20" width="12" style="22" customWidth="1"/>
    <col min="21" max="21" width="4.7109375" style="23" customWidth="1"/>
    <col min="22" max="22" width="4.7109375" style="24" customWidth="1"/>
    <col min="23" max="23" width="0.42578125" style="80" customWidth="1"/>
    <col min="24" max="16384" width="9.140625" style="18"/>
  </cols>
  <sheetData>
    <row r="1" spans="1:23" ht="20.100000000000001" customHeight="1" thickTop="1" x14ac:dyDescent="0.2">
      <c r="A1" s="383" t="s">
        <v>166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5"/>
      <c r="W1" s="18"/>
    </row>
    <row r="2" spans="1:23" ht="20.100000000000001" customHeight="1" x14ac:dyDescent="0.2">
      <c r="A2" s="386" t="s">
        <v>73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8"/>
      <c r="W2" s="18"/>
    </row>
    <row r="3" spans="1:23" ht="20.100000000000001" customHeight="1" x14ac:dyDescent="0.2">
      <c r="A3" s="386" t="s">
        <v>93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8"/>
      <c r="W3" s="18"/>
    </row>
    <row r="4" spans="1:23" ht="20.100000000000001" customHeight="1" thickBot="1" x14ac:dyDescent="0.25">
      <c r="A4" s="389" t="s">
        <v>127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18"/>
    </row>
    <row r="5" spans="1:23" s="19" customFormat="1" ht="20.100000000000001" customHeight="1" thickTop="1" x14ac:dyDescent="0.2">
      <c r="A5" s="392" t="s">
        <v>21</v>
      </c>
      <c r="B5" s="171"/>
      <c r="C5" s="395" t="s">
        <v>120</v>
      </c>
      <c r="D5" s="191" t="s">
        <v>15</v>
      </c>
      <c r="E5" s="192"/>
      <c r="F5" s="192"/>
      <c r="G5" s="192"/>
      <c r="H5" s="195" t="s">
        <v>0</v>
      </c>
      <c r="I5" s="196"/>
      <c r="J5" s="196"/>
      <c r="K5" s="196"/>
      <c r="L5" s="196"/>
      <c r="M5" s="197"/>
      <c r="N5" s="198" t="s">
        <v>1</v>
      </c>
      <c r="O5" s="196"/>
      <c r="P5" s="196"/>
      <c r="Q5" s="196"/>
      <c r="R5" s="196"/>
      <c r="S5" s="199"/>
      <c r="T5" s="200" t="s">
        <v>26</v>
      </c>
      <c r="U5" s="203" t="s">
        <v>30</v>
      </c>
      <c r="V5" s="204"/>
    </row>
    <row r="6" spans="1:23" s="19" customFormat="1" ht="20.100000000000001" customHeight="1" x14ac:dyDescent="0.2">
      <c r="A6" s="393"/>
      <c r="B6" s="172"/>
      <c r="C6" s="396"/>
      <c r="D6" s="193"/>
      <c r="E6" s="194"/>
      <c r="F6" s="194"/>
      <c r="G6" s="194"/>
      <c r="H6" s="218" t="s">
        <v>23</v>
      </c>
      <c r="I6" s="219"/>
      <c r="J6" s="220"/>
      <c r="K6" s="221" t="s">
        <v>3</v>
      </c>
      <c r="L6" s="219"/>
      <c r="M6" s="222"/>
      <c r="N6" s="223" t="s">
        <v>4</v>
      </c>
      <c r="O6" s="219"/>
      <c r="P6" s="220"/>
      <c r="Q6" s="221" t="s">
        <v>57</v>
      </c>
      <c r="R6" s="219"/>
      <c r="S6" s="224"/>
      <c r="T6" s="201"/>
      <c r="U6" s="205"/>
      <c r="V6" s="206"/>
    </row>
    <row r="7" spans="1:23" s="19" customFormat="1" ht="20.100000000000001" customHeight="1" x14ac:dyDescent="0.2">
      <c r="A7" s="393"/>
      <c r="B7" s="172"/>
      <c r="C7" s="396"/>
      <c r="D7" s="213" t="s">
        <v>19</v>
      </c>
      <c r="E7" s="214"/>
      <c r="F7" s="209" t="s">
        <v>18</v>
      </c>
      <c r="G7" s="211" t="s">
        <v>17</v>
      </c>
      <c r="H7" s="377" t="s">
        <v>28</v>
      </c>
      <c r="I7" s="227" t="s">
        <v>29</v>
      </c>
      <c r="J7" s="233" t="s">
        <v>16</v>
      </c>
      <c r="K7" s="225" t="s">
        <v>28</v>
      </c>
      <c r="L7" s="227" t="s">
        <v>29</v>
      </c>
      <c r="M7" s="229" t="s">
        <v>16</v>
      </c>
      <c r="N7" s="231" t="s">
        <v>28</v>
      </c>
      <c r="O7" s="227" t="s">
        <v>29</v>
      </c>
      <c r="P7" s="233" t="s">
        <v>16</v>
      </c>
      <c r="Q7" s="225" t="s">
        <v>28</v>
      </c>
      <c r="R7" s="227" t="s">
        <v>29</v>
      </c>
      <c r="S7" s="380" t="s">
        <v>16</v>
      </c>
      <c r="T7" s="201"/>
      <c r="U7" s="205"/>
      <c r="V7" s="206"/>
    </row>
    <row r="8" spans="1:23" s="19" customFormat="1" ht="20.100000000000001" customHeight="1" thickBot="1" x14ac:dyDescent="0.25">
      <c r="A8" s="394"/>
      <c r="B8" s="173"/>
      <c r="C8" s="397"/>
      <c r="D8" s="174" t="s">
        <v>20</v>
      </c>
      <c r="E8" s="175" t="s">
        <v>16</v>
      </c>
      <c r="F8" s="210"/>
      <c r="G8" s="212"/>
      <c r="H8" s="378"/>
      <c r="I8" s="228"/>
      <c r="J8" s="379"/>
      <c r="K8" s="382"/>
      <c r="L8" s="228"/>
      <c r="M8" s="230"/>
      <c r="N8" s="232"/>
      <c r="O8" s="228"/>
      <c r="P8" s="234"/>
      <c r="Q8" s="226"/>
      <c r="R8" s="228"/>
      <c r="S8" s="381"/>
      <c r="T8" s="202"/>
      <c r="U8" s="207"/>
      <c r="V8" s="208"/>
    </row>
    <row r="9" spans="1:23" s="28" customFormat="1" ht="20.100000000000001" customHeight="1" thickTop="1" thickBot="1" x14ac:dyDescent="0.25">
      <c r="A9" s="370" t="s">
        <v>121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1"/>
    </row>
    <row r="10" spans="1:23" s="5" customFormat="1" ht="20.100000000000001" customHeight="1" x14ac:dyDescent="0.2">
      <c r="A10" s="371" t="s">
        <v>108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3"/>
    </row>
    <row r="11" spans="1:23" s="5" customFormat="1" ht="20.100000000000001" customHeight="1" x14ac:dyDescent="0.2">
      <c r="A11" s="45" t="s">
        <v>5</v>
      </c>
      <c r="B11" s="274" t="s">
        <v>98</v>
      </c>
      <c r="C11" s="70" t="s">
        <v>41</v>
      </c>
      <c r="D11" s="95">
        <f>SUM(F11:G11)</f>
        <v>26</v>
      </c>
      <c r="E11" s="96">
        <f>SUM(J11,M11,P11,S11)</f>
        <v>2</v>
      </c>
      <c r="F11" s="97">
        <f t="shared" ref="F11:G14" si="0">SUM(H11,K11,N11,Q11)</f>
        <v>13</v>
      </c>
      <c r="G11" s="98">
        <f t="shared" si="0"/>
        <v>13</v>
      </c>
      <c r="H11" s="99">
        <v>13</v>
      </c>
      <c r="I11" s="100">
        <v>13</v>
      </c>
      <c r="J11" s="100">
        <v>2</v>
      </c>
      <c r="K11" s="101"/>
      <c r="L11" s="100"/>
      <c r="M11" s="102"/>
      <c r="N11" s="100"/>
      <c r="O11" s="100"/>
      <c r="P11" s="103"/>
      <c r="Q11" s="100"/>
      <c r="R11" s="100"/>
      <c r="S11" s="100"/>
      <c r="T11" s="6" t="s">
        <v>27</v>
      </c>
      <c r="U11" s="36"/>
      <c r="V11" s="7">
        <f>MAX(IF(J11&gt;0,1,0),IF(M11&gt;0,2,0),IF(P11&gt;0,3,0),IF(S11&gt;0,4,0))</f>
        <v>1</v>
      </c>
      <c r="W11" s="177" t="str">
        <f>CONCATENATE(U11,V11)</f>
        <v>1</v>
      </c>
    </row>
    <row r="12" spans="1:23" s="5" customFormat="1" ht="20.100000000000001" customHeight="1" x14ac:dyDescent="0.2">
      <c r="A12" s="46" t="s">
        <v>6</v>
      </c>
      <c r="B12" s="275"/>
      <c r="C12" s="70" t="s">
        <v>35</v>
      </c>
      <c r="D12" s="95">
        <f>SUM(F12:G12)</f>
        <v>26</v>
      </c>
      <c r="E12" s="96">
        <f>SUM(J12,M12,P12,S12)</f>
        <v>2</v>
      </c>
      <c r="F12" s="97">
        <f t="shared" si="0"/>
        <v>26</v>
      </c>
      <c r="G12" s="98">
        <f t="shared" si="0"/>
        <v>0</v>
      </c>
      <c r="H12" s="99">
        <v>26</v>
      </c>
      <c r="I12" s="100"/>
      <c r="J12" s="100">
        <v>2</v>
      </c>
      <c r="K12" s="101"/>
      <c r="L12" s="100"/>
      <c r="M12" s="102"/>
      <c r="N12" s="100"/>
      <c r="O12" s="100"/>
      <c r="P12" s="103"/>
      <c r="Q12" s="100"/>
      <c r="R12" s="100"/>
      <c r="S12" s="100"/>
      <c r="T12" s="6" t="s">
        <v>27</v>
      </c>
      <c r="U12" s="36" t="s">
        <v>24</v>
      </c>
      <c r="V12" s="7">
        <f>MAX(IF(J12&gt;0,1,0),IF(M12&gt;0,2,0),IF(P12&gt;0,3,0),IF(S12&gt;0,4,0))</f>
        <v>1</v>
      </c>
      <c r="W12" s="177" t="str">
        <f>CONCATENATE(U12,V12)</f>
        <v>E1</v>
      </c>
    </row>
    <row r="13" spans="1:23" s="5" customFormat="1" ht="18.399999999999999" customHeight="1" x14ac:dyDescent="0.2">
      <c r="A13" s="45" t="s">
        <v>7</v>
      </c>
      <c r="B13" s="275"/>
      <c r="C13" s="60" t="s">
        <v>36</v>
      </c>
      <c r="D13" s="95">
        <f>SUM(F13:G13)</f>
        <v>39</v>
      </c>
      <c r="E13" s="96">
        <f>SUM(J13,M13,P13,S13)</f>
        <v>3</v>
      </c>
      <c r="F13" s="97">
        <f t="shared" si="0"/>
        <v>26</v>
      </c>
      <c r="G13" s="98">
        <f t="shared" si="0"/>
        <v>13</v>
      </c>
      <c r="H13" s="99">
        <v>26</v>
      </c>
      <c r="I13" s="100">
        <v>13</v>
      </c>
      <c r="J13" s="100">
        <v>3</v>
      </c>
      <c r="K13" s="101"/>
      <c r="L13" s="100"/>
      <c r="M13" s="102"/>
      <c r="N13" s="100"/>
      <c r="O13" s="100"/>
      <c r="P13" s="103"/>
      <c r="Q13" s="100"/>
      <c r="R13" s="100"/>
      <c r="S13" s="100"/>
      <c r="T13" s="6" t="s">
        <v>27</v>
      </c>
      <c r="U13" s="36" t="s">
        <v>24</v>
      </c>
      <c r="V13" s="7">
        <f>MAX(IF(J13&gt;0,1,0),IF(M13&gt;0,2,0),IF(P13&gt;0,3,0),IF(S13&gt;0,4,0))</f>
        <v>1</v>
      </c>
      <c r="W13" s="177"/>
    </row>
    <row r="14" spans="1:23" s="5" customFormat="1" ht="16.5" customHeight="1" thickBot="1" x14ac:dyDescent="0.3">
      <c r="A14" s="46" t="s">
        <v>8</v>
      </c>
      <c r="B14" s="275"/>
      <c r="C14" s="176" t="s">
        <v>95</v>
      </c>
      <c r="D14" s="95">
        <f>SUM(F14:G14)</f>
        <v>26</v>
      </c>
      <c r="E14" s="96">
        <f>SUM(J14,M14,P14,S14)</f>
        <v>2</v>
      </c>
      <c r="F14" s="97">
        <f t="shared" si="0"/>
        <v>26</v>
      </c>
      <c r="G14" s="98">
        <f t="shared" si="0"/>
        <v>0</v>
      </c>
      <c r="H14" s="100"/>
      <c r="I14" s="100"/>
      <c r="J14" s="100"/>
      <c r="K14" s="101">
        <v>26</v>
      </c>
      <c r="L14" s="100"/>
      <c r="M14" s="102">
        <v>2</v>
      </c>
      <c r="N14" s="100"/>
      <c r="O14" s="100"/>
      <c r="P14" s="103"/>
      <c r="Q14" s="100"/>
      <c r="R14" s="100"/>
      <c r="S14" s="100"/>
      <c r="T14" s="6" t="s">
        <v>27</v>
      </c>
      <c r="U14" s="36"/>
      <c r="V14" s="7">
        <f>MAX(IF(J14&gt;0,1,0),IF(M14&gt;0,2,0),IF(P14&gt;0,3,0),IF(S14&gt;0,4,0))</f>
        <v>2</v>
      </c>
      <c r="W14" s="177"/>
    </row>
    <row r="15" spans="1:23" s="32" customFormat="1" ht="20.100000000000001" customHeight="1" thickBot="1" x14ac:dyDescent="0.25">
      <c r="A15" s="47"/>
      <c r="B15" s="48"/>
      <c r="C15" s="71"/>
      <c r="D15" s="104">
        <f>F15+G15</f>
        <v>117</v>
      </c>
      <c r="E15" s="105">
        <f>E11+E12+E13+E14</f>
        <v>9</v>
      </c>
      <c r="F15" s="106">
        <f t="shared" ref="F15:S15" si="1">SUM(F11:F14)</f>
        <v>91</v>
      </c>
      <c r="G15" s="107">
        <f t="shared" si="1"/>
        <v>26</v>
      </c>
      <c r="H15" s="106">
        <f t="shared" si="1"/>
        <v>65</v>
      </c>
      <c r="I15" s="106">
        <f t="shared" si="1"/>
        <v>26</v>
      </c>
      <c r="J15" s="106">
        <f t="shared" si="1"/>
        <v>7</v>
      </c>
      <c r="K15" s="108">
        <f t="shared" si="1"/>
        <v>26</v>
      </c>
      <c r="L15" s="106">
        <f t="shared" si="1"/>
        <v>0</v>
      </c>
      <c r="M15" s="106">
        <f t="shared" si="1"/>
        <v>2</v>
      </c>
      <c r="N15" s="109">
        <f t="shared" si="1"/>
        <v>0</v>
      </c>
      <c r="O15" s="106">
        <f t="shared" si="1"/>
        <v>0</v>
      </c>
      <c r="P15" s="106">
        <f t="shared" si="1"/>
        <v>0</v>
      </c>
      <c r="Q15" s="108">
        <f t="shared" si="1"/>
        <v>0</v>
      </c>
      <c r="R15" s="106">
        <f t="shared" si="1"/>
        <v>0</v>
      </c>
      <c r="S15" s="106">
        <f t="shared" si="1"/>
        <v>0</v>
      </c>
      <c r="T15" s="29"/>
      <c r="U15" s="30"/>
      <c r="V15" s="31"/>
      <c r="W15" s="177" t="str">
        <f t="shared" ref="W15:W20" si="2">CONCATENATE(U15,V15)</f>
        <v/>
      </c>
    </row>
    <row r="16" spans="1:23" s="5" customFormat="1" ht="20.100000000000001" customHeight="1" thickTop="1" x14ac:dyDescent="0.2">
      <c r="A16" s="288" t="s">
        <v>107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90"/>
      <c r="W16" s="177" t="str">
        <f t="shared" si="2"/>
        <v/>
      </c>
    </row>
    <row r="17" spans="1:23" s="5" customFormat="1" ht="20.100000000000001" customHeight="1" x14ac:dyDescent="0.2">
      <c r="A17" s="46" t="s">
        <v>5</v>
      </c>
      <c r="B17" s="276" t="s">
        <v>99</v>
      </c>
      <c r="C17" s="60" t="s">
        <v>40</v>
      </c>
      <c r="D17" s="95">
        <f t="shared" ref="D17:D22" si="3">SUM(F17:G17)</f>
        <v>26</v>
      </c>
      <c r="E17" s="96">
        <f t="shared" ref="E17:E41" si="4">SUM(J17,M17,P17,S17)</f>
        <v>2</v>
      </c>
      <c r="F17" s="97">
        <f t="shared" ref="F17:G41" si="5">SUM(H17,K17,N17,Q17)</f>
        <v>13</v>
      </c>
      <c r="G17" s="98">
        <f t="shared" si="5"/>
        <v>13</v>
      </c>
      <c r="H17" s="99">
        <v>13</v>
      </c>
      <c r="I17" s="100">
        <v>13</v>
      </c>
      <c r="J17" s="100">
        <v>2</v>
      </c>
      <c r="K17" s="101"/>
      <c r="L17" s="100"/>
      <c r="M17" s="100"/>
      <c r="N17" s="110"/>
      <c r="O17" s="100"/>
      <c r="P17" s="103"/>
      <c r="Q17" s="100"/>
      <c r="R17" s="100"/>
      <c r="S17" s="100"/>
      <c r="T17" s="6" t="s">
        <v>27</v>
      </c>
      <c r="U17" s="36"/>
      <c r="V17" s="7">
        <f t="shared" ref="V17:V41" si="6">MAX(IF(J17&gt;0,1,0),IF(M17&gt;0,2,0),IF(P17&gt;0,3,0),IF(S17&gt;0,4,0))</f>
        <v>1</v>
      </c>
      <c r="W17" s="177" t="str">
        <f t="shared" si="2"/>
        <v>1</v>
      </c>
    </row>
    <row r="18" spans="1:23" s="5" customFormat="1" ht="20.100000000000001" customHeight="1" x14ac:dyDescent="0.2">
      <c r="A18" s="46" t="s">
        <v>80</v>
      </c>
      <c r="B18" s="277"/>
      <c r="C18" s="60" t="s">
        <v>37</v>
      </c>
      <c r="D18" s="95">
        <f t="shared" si="3"/>
        <v>52</v>
      </c>
      <c r="E18" s="96">
        <f t="shared" si="4"/>
        <v>4</v>
      </c>
      <c r="F18" s="97">
        <f t="shared" si="5"/>
        <v>26</v>
      </c>
      <c r="G18" s="98">
        <f t="shared" si="5"/>
        <v>26</v>
      </c>
      <c r="H18" s="99"/>
      <c r="I18" s="100"/>
      <c r="J18" s="100"/>
      <c r="K18" s="101">
        <v>26</v>
      </c>
      <c r="L18" s="100">
        <v>26</v>
      </c>
      <c r="M18" s="102">
        <v>4</v>
      </c>
      <c r="N18" s="100"/>
      <c r="O18" s="100"/>
      <c r="P18" s="103"/>
      <c r="Q18" s="100"/>
      <c r="R18" s="100"/>
      <c r="S18" s="100"/>
      <c r="T18" s="6" t="s">
        <v>27</v>
      </c>
      <c r="U18" s="36"/>
      <c r="V18" s="7">
        <f t="shared" si="6"/>
        <v>2</v>
      </c>
      <c r="W18" s="177" t="str">
        <f t="shared" si="2"/>
        <v>2</v>
      </c>
    </row>
    <row r="19" spans="1:23" s="5" customFormat="1" ht="20.100000000000001" customHeight="1" x14ac:dyDescent="0.2">
      <c r="A19" s="46" t="s">
        <v>7</v>
      </c>
      <c r="B19" s="277"/>
      <c r="C19" s="60" t="s">
        <v>42</v>
      </c>
      <c r="D19" s="95">
        <f t="shared" si="3"/>
        <v>26</v>
      </c>
      <c r="E19" s="96">
        <f t="shared" si="4"/>
        <v>2</v>
      </c>
      <c r="F19" s="97">
        <f t="shared" si="5"/>
        <v>13</v>
      </c>
      <c r="G19" s="98">
        <f t="shared" si="5"/>
        <v>13</v>
      </c>
      <c r="H19" s="99"/>
      <c r="I19" s="100"/>
      <c r="J19" s="100"/>
      <c r="K19" s="101">
        <v>13</v>
      </c>
      <c r="L19" s="100">
        <v>13</v>
      </c>
      <c r="M19" s="100">
        <v>2</v>
      </c>
      <c r="N19" s="110"/>
      <c r="O19" s="100"/>
      <c r="P19" s="103"/>
      <c r="Q19" s="100"/>
      <c r="R19" s="100"/>
      <c r="S19" s="100"/>
      <c r="T19" s="6" t="s">
        <v>27</v>
      </c>
      <c r="U19" s="36"/>
      <c r="V19" s="7">
        <f t="shared" si="6"/>
        <v>2</v>
      </c>
      <c r="W19" s="177" t="str">
        <f t="shared" si="2"/>
        <v>2</v>
      </c>
    </row>
    <row r="20" spans="1:23" s="5" customFormat="1" ht="20.100000000000001" customHeight="1" x14ac:dyDescent="0.2">
      <c r="A20" s="46" t="s">
        <v>8</v>
      </c>
      <c r="B20" s="277"/>
      <c r="C20" s="60" t="s">
        <v>65</v>
      </c>
      <c r="D20" s="95">
        <f t="shared" si="3"/>
        <v>39</v>
      </c>
      <c r="E20" s="96">
        <f t="shared" si="4"/>
        <v>3</v>
      </c>
      <c r="F20" s="97">
        <f t="shared" si="5"/>
        <v>26</v>
      </c>
      <c r="G20" s="98">
        <f t="shared" si="5"/>
        <v>13</v>
      </c>
      <c r="H20" s="100"/>
      <c r="I20" s="100"/>
      <c r="J20" s="100"/>
      <c r="K20" s="101">
        <v>26</v>
      </c>
      <c r="L20" s="100">
        <v>13</v>
      </c>
      <c r="M20" s="100">
        <v>3</v>
      </c>
      <c r="N20" s="110"/>
      <c r="O20" s="100"/>
      <c r="P20" s="103"/>
      <c r="Q20" s="100"/>
      <c r="R20" s="100"/>
      <c r="S20" s="100"/>
      <c r="T20" s="6" t="s">
        <v>27</v>
      </c>
      <c r="U20" s="36"/>
      <c r="V20" s="7">
        <f t="shared" si="6"/>
        <v>2</v>
      </c>
      <c r="W20" s="177" t="str">
        <f t="shared" si="2"/>
        <v>2</v>
      </c>
    </row>
    <row r="21" spans="1:23" s="5" customFormat="1" ht="20.100000000000001" customHeight="1" x14ac:dyDescent="0.2">
      <c r="A21" s="46" t="s">
        <v>9</v>
      </c>
      <c r="B21" s="277"/>
      <c r="C21" s="60" t="s">
        <v>78</v>
      </c>
      <c r="D21" s="95">
        <f t="shared" si="3"/>
        <v>26</v>
      </c>
      <c r="E21" s="96">
        <f t="shared" si="4"/>
        <v>2</v>
      </c>
      <c r="F21" s="97">
        <f t="shared" si="5"/>
        <v>26</v>
      </c>
      <c r="G21" s="98">
        <f t="shared" si="5"/>
        <v>0</v>
      </c>
      <c r="H21" s="100"/>
      <c r="I21" s="100"/>
      <c r="J21" s="100"/>
      <c r="K21" s="101"/>
      <c r="L21" s="100"/>
      <c r="M21" s="100"/>
      <c r="N21" s="110"/>
      <c r="O21" s="100"/>
      <c r="P21" s="103"/>
      <c r="Q21" s="100">
        <v>26</v>
      </c>
      <c r="R21" s="100"/>
      <c r="S21" s="100">
        <v>2</v>
      </c>
      <c r="T21" s="6" t="s">
        <v>27</v>
      </c>
      <c r="U21" s="36"/>
      <c r="V21" s="7">
        <f t="shared" si="6"/>
        <v>4</v>
      </c>
      <c r="W21" s="177"/>
    </row>
    <row r="22" spans="1:23" s="5" customFormat="1" ht="20.100000000000001" customHeight="1" x14ac:dyDescent="0.2">
      <c r="A22" s="46" t="s">
        <v>10</v>
      </c>
      <c r="B22" s="278"/>
      <c r="C22" s="60" t="s">
        <v>79</v>
      </c>
      <c r="D22" s="95">
        <f t="shared" si="3"/>
        <v>26</v>
      </c>
      <c r="E22" s="96">
        <f t="shared" si="4"/>
        <v>2</v>
      </c>
      <c r="F22" s="97">
        <f t="shared" si="5"/>
        <v>0</v>
      </c>
      <c r="G22" s="98">
        <f t="shared" si="5"/>
        <v>26</v>
      </c>
      <c r="H22" s="100"/>
      <c r="I22" s="100"/>
      <c r="J22" s="100"/>
      <c r="K22" s="101"/>
      <c r="L22" s="100"/>
      <c r="M22" s="100"/>
      <c r="N22" s="110"/>
      <c r="O22" s="100"/>
      <c r="P22" s="103"/>
      <c r="Q22" s="100"/>
      <c r="R22" s="100">
        <v>26</v>
      </c>
      <c r="S22" s="100">
        <v>2</v>
      </c>
      <c r="T22" s="6" t="s">
        <v>27</v>
      </c>
      <c r="U22" s="36"/>
      <c r="V22" s="7">
        <f t="shared" si="6"/>
        <v>4</v>
      </c>
      <c r="W22" s="177"/>
    </row>
    <row r="23" spans="1:23" s="5" customFormat="1" ht="20.100000000000001" customHeight="1" x14ac:dyDescent="0.2">
      <c r="A23" s="46" t="s">
        <v>11</v>
      </c>
      <c r="B23" s="276" t="s">
        <v>100</v>
      </c>
      <c r="C23" s="60" t="s">
        <v>63</v>
      </c>
      <c r="D23" s="95">
        <f t="shared" ref="D23:D41" si="7">SUM(F23:G23)</f>
        <v>26</v>
      </c>
      <c r="E23" s="96">
        <f t="shared" si="4"/>
        <v>2</v>
      </c>
      <c r="F23" s="97">
        <f t="shared" si="5"/>
        <v>13</v>
      </c>
      <c r="G23" s="98">
        <f t="shared" si="5"/>
        <v>13</v>
      </c>
      <c r="H23" s="99"/>
      <c r="I23" s="100"/>
      <c r="J23" s="100"/>
      <c r="K23" s="101"/>
      <c r="L23" s="100"/>
      <c r="M23" s="100"/>
      <c r="N23" s="110">
        <v>13</v>
      </c>
      <c r="O23" s="100">
        <v>13</v>
      </c>
      <c r="P23" s="103">
        <v>2</v>
      </c>
      <c r="Q23" s="100"/>
      <c r="R23" s="100"/>
      <c r="S23" s="100"/>
      <c r="T23" s="6" t="s">
        <v>27</v>
      </c>
      <c r="U23" s="36"/>
      <c r="V23" s="7">
        <f t="shared" si="6"/>
        <v>3</v>
      </c>
      <c r="W23" s="177" t="str">
        <f>CONCATENATE(U23,V23)</f>
        <v>3</v>
      </c>
    </row>
    <row r="24" spans="1:23" s="5" customFormat="1" ht="20.100000000000001" customHeight="1" x14ac:dyDescent="0.2">
      <c r="A24" s="46" t="s">
        <v>12</v>
      </c>
      <c r="B24" s="277"/>
      <c r="C24" s="61" t="s">
        <v>141</v>
      </c>
      <c r="D24" s="95">
        <f t="shared" si="7"/>
        <v>39</v>
      </c>
      <c r="E24" s="96">
        <f t="shared" si="4"/>
        <v>3</v>
      </c>
      <c r="F24" s="97">
        <f t="shared" si="5"/>
        <v>13</v>
      </c>
      <c r="G24" s="98">
        <f t="shared" si="5"/>
        <v>26</v>
      </c>
      <c r="H24" s="100"/>
      <c r="I24" s="100"/>
      <c r="J24" s="100"/>
      <c r="K24" s="101"/>
      <c r="L24" s="100"/>
      <c r="M24" s="100"/>
      <c r="N24" s="110"/>
      <c r="O24" s="100"/>
      <c r="P24" s="103"/>
      <c r="Q24" s="100">
        <v>13</v>
      </c>
      <c r="R24" s="100">
        <v>26</v>
      </c>
      <c r="S24" s="100">
        <v>3</v>
      </c>
      <c r="T24" s="6" t="s">
        <v>27</v>
      </c>
      <c r="U24" s="36" t="s">
        <v>24</v>
      </c>
      <c r="V24" s="7">
        <f t="shared" si="6"/>
        <v>4</v>
      </c>
      <c r="W24" s="177" t="str">
        <f>CONCATENATE(U24,V24)</f>
        <v>E4</v>
      </c>
    </row>
    <row r="25" spans="1:23" s="5" customFormat="1" ht="20.100000000000001" customHeight="1" x14ac:dyDescent="0.2">
      <c r="A25" s="46" t="s">
        <v>43</v>
      </c>
      <c r="B25" s="277"/>
      <c r="C25" s="60" t="s">
        <v>60</v>
      </c>
      <c r="D25" s="95">
        <f t="shared" si="7"/>
        <v>39</v>
      </c>
      <c r="E25" s="96">
        <f t="shared" si="4"/>
        <v>3</v>
      </c>
      <c r="F25" s="97">
        <f t="shared" si="5"/>
        <v>13</v>
      </c>
      <c r="G25" s="98">
        <f t="shared" si="5"/>
        <v>26</v>
      </c>
      <c r="H25" s="100"/>
      <c r="I25" s="100"/>
      <c r="J25" s="100"/>
      <c r="K25" s="101"/>
      <c r="L25" s="100"/>
      <c r="M25" s="100"/>
      <c r="N25" s="110">
        <v>13</v>
      </c>
      <c r="O25" s="100">
        <v>26</v>
      </c>
      <c r="P25" s="103">
        <v>3</v>
      </c>
      <c r="Q25" s="100"/>
      <c r="R25" s="100"/>
      <c r="S25" s="100"/>
      <c r="T25" s="6" t="s">
        <v>27</v>
      </c>
      <c r="U25" s="36"/>
      <c r="V25" s="7">
        <f t="shared" si="6"/>
        <v>3</v>
      </c>
      <c r="W25" s="177" t="str">
        <f>CONCATENATE(U25,V25)</f>
        <v>3</v>
      </c>
    </row>
    <row r="26" spans="1:23" s="5" customFormat="1" ht="18.75" customHeight="1" x14ac:dyDescent="0.2">
      <c r="A26" s="46" t="s">
        <v>44</v>
      </c>
      <c r="B26" s="277"/>
      <c r="C26" s="60" t="s">
        <v>142</v>
      </c>
      <c r="D26" s="95">
        <f t="shared" si="7"/>
        <v>26</v>
      </c>
      <c r="E26" s="96">
        <f t="shared" si="4"/>
        <v>2</v>
      </c>
      <c r="F26" s="97">
        <f t="shared" si="5"/>
        <v>13</v>
      </c>
      <c r="G26" s="98">
        <f t="shared" si="5"/>
        <v>13</v>
      </c>
      <c r="H26" s="100"/>
      <c r="I26" s="100"/>
      <c r="J26" s="100"/>
      <c r="K26" s="101"/>
      <c r="L26" s="100"/>
      <c r="M26" s="100"/>
      <c r="N26" s="110">
        <v>13</v>
      </c>
      <c r="O26" s="100">
        <v>13</v>
      </c>
      <c r="P26" s="103">
        <v>2</v>
      </c>
      <c r="Q26" s="100"/>
      <c r="R26" s="100"/>
      <c r="S26" s="100"/>
      <c r="T26" s="6" t="s">
        <v>27</v>
      </c>
      <c r="U26" s="36"/>
      <c r="V26" s="7">
        <f t="shared" si="6"/>
        <v>3</v>
      </c>
      <c r="W26" s="177"/>
    </row>
    <row r="27" spans="1:23" s="5" customFormat="1" ht="21" customHeight="1" x14ac:dyDescent="0.2">
      <c r="A27" s="46" t="s">
        <v>45</v>
      </c>
      <c r="B27" s="277"/>
      <c r="C27" s="60" t="s">
        <v>91</v>
      </c>
      <c r="D27" s="95">
        <f t="shared" si="7"/>
        <v>13</v>
      </c>
      <c r="E27" s="96">
        <f t="shared" si="4"/>
        <v>1</v>
      </c>
      <c r="F27" s="97">
        <f t="shared" si="5"/>
        <v>13</v>
      </c>
      <c r="G27" s="98">
        <f t="shared" si="5"/>
        <v>0</v>
      </c>
      <c r="H27" s="100">
        <v>13</v>
      </c>
      <c r="I27" s="100"/>
      <c r="J27" s="100">
        <v>1</v>
      </c>
      <c r="K27" s="101"/>
      <c r="L27" s="100"/>
      <c r="M27" s="100"/>
      <c r="N27" s="110"/>
      <c r="O27" s="100"/>
      <c r="P27" s="103"/>
      <c r="Q27" s="100"/>
      <c r="R27" s="100"/>
      <c r="S27" s="100"/>
      <c r="T27" s="6" t="s">
        <v>27</v>
      </c>
      <c r="U27" s="36"/>
      <c r="V27" s="7">
        <f t="shared" si="6"/>
        <v>1</v>
      </c>
      <c r="W27" s="177"/>
    </row>
    <row r="28" spans="1:23" s="5" customFormat="1" ht="20.100000000000001" customHeight="1" x14ac:dyDescent="0.2">
      <c r="A28" s="46" t="s">
        <v>53</v>
      </c>
      <c r="B28" s="276" t="s">
        <v>101</v>
      </c>
      <c r="C28" s="60" t="s">
        <v>64</v>
      </c>
      <c r="D28" s="95">
        <f t="shared" si="7"/>
        <v>26</v>
      </c>
      <c r="E28" s="96">
        <f t="shared" si="4"/>
        <v>2</v>
      </c>
      <c r="F28" s="97">
        <f t="shared" si="5"/>
        <v>13</v>
      </c>
      <c r="G28" s="98">
        <f t="shared" si="5"/>
        <v>13</v>
      </c>
      <c r="H28" s="99"/>
      <c r="I28" s="100"/>
      <c r="J28" s="100"/>
      <c r="K28" s="101">
        <v>13</v>
      </c>
      <c r="L28" s="100">
        <v>13</v>
      </c>
      <c r="M28" s="100">
        <v>2</v>
      </c>
      <c r="N28" s="110"/>
      <c r="O28" s="100"/>
      <c r="P28" s="103"/>
      <c r="Q28" s="100"/>
      <c r="R28" s="100"/>
      <c r="S28" s="100"/>
      <c r="T28" s="6" t="s">
        <v>27</v>
      </c>
      <c r="U28" s="36"/>
      <c r="V28" s="7">
        <f t="shared" si="6"/>
        <v>2</v>
      </c>
      <c r="W28" s="177" t="str">
        <f t="shared" ref="W28:W35" si="8">CONCATENATE(U28,V28)</f>
        <v>2</v>
      </c>
    </row>
    <row r="29" spans="1:23" s="5" customFormat="1" ht="20.100000000000001" customHeight="1" x14ac:dyDescent="0.2">
      <c r="A29" s="46" t="s">
        <v>58</v>
      </c>
      <c r="B29" s="277"/>
      <c r="C29" s="60" t="s">
        <v>55</v>
      </c>
      <c r="D29" s="95">
        <f t="shared" si="7"/>
        <v>26</v>
      </c>
      <c r="E29" s="96">
        <f t="shared" si="4"/>
        <v>2</v>
      </c>
      <c r="F29" s="97">
        <f t="shared" si="5"/>
        <v>13</v>
      </c>
      <c r="G29" s="98">
        <f t="shared" si="5"/>
        <v>13</v>
      </c>
      <c r="H29" s="99">
        <v>13</v>
      </c>
      <c r="I29" s="100">
        <v>13</v>
      </c>
      <c r="J29" s="100">
        <v>2</v>
      </c>
      <c r="K29" s="101"/>
      <c r="L29" s="100"/>
      <c r="M29" s="100"/>
      <c r="N29" s="110"/>
      <c r="O29" s="100"/>
      <c r="P29" s="103"/>
      <c r="Q29" s="100"/>
      <c r="R29" s="100"/>
      <c r="S29" s="100"/>
      <c r="T29" s="6" t="s">
        <v>27</v>
      </c>
      <c r="U29" s="36"/>
      <c r="V29" s="7">
        <f t="shared" si="6"/>
        <v>1</v>
      </c>
      <c r="W29" s="177" t="str">
        <f t="shared" si="8"/>
        <v>1</v>
      </c>
    </row>
    <row r="30" spans="1:23" s="5" customFormat="1" ht="20.100000000000001" customHeight="1" x14ac:dyDescent="0.2">
      <c r="A30" s="46" t="s">
        <v>59</v>
      </c>
      <c r="B30" s="277"/>
      <c r="C30" s="60" t="s">
        <v>48</v>
      </c>
      <c r="D30" s="95">
        <f t="shared" si="7"/>
        <v>26</v>
      </c>
      <c r="E30" s="96">
        <f t="shared" si="4"/>
        <v>2</v>
      </c>
      <c r="F30" s="97">
        <f t="shared" si="5"/>
        <v>13</v>
      </c>
      <c r="G30" s="98">
        <f t="shared" si="5"/>
        <v>13</v>
      </c>
      <c r="H30" s="99">
        <v>13</v>
      </c>
      <c r="I30" s="100">
        <v>13</v>
      </c>
      <c r="J30" s="100">
        <v>2</v>
      </c>
      <c r="K30" s="101"/>
      <c r="L30" s="100"/>
      <c r="M30" s="100"/>
      <c r="N30" s="110"/>
      <c r="O30" s="100"/>
      <c r="P30" s="103"/>
      <c r="Q30" s="100"/>
      <c r="R30" s="100"/>
      <c r="S30" s="100"/>
      <c r="T30" s="6" t="s">
        <v>27</v>
      </c>
      <c r="U30" s="36"/>
      <c r="V30" s="7">
        <f t="shared" si="6"/>
        <v>1</v>
      </c>
      <c r="W30" s="177" t="str">
        <f t="shared" si="8"/>
        <v>1</v>
      </c>
    </row>
    <row r="31" spans="1:23" s="5" customFormat="1" ht="20.100000000000001" customHeight="1" x14ac:dyDescent="0.2">
      <c r="A31" s="46" t="s">
        <v>61</v>
      </c>
      <c r="B31" s="278"/>
      <c r="C31" s="61" t="s">
        <v>66</v>
      </c>
      <c r="D31" s="95">
        <f t="shared" si="7"/>
        <v>39</v>
      </c>
      <c r="E31" s="96">
        <f t="shared" si="4"/>
        <v>3</v>
      </c>
      <c r="F31" s="97">
        <f t="shared" si="5"/>
        <v>13</v>
      </c>
      <c r="G31" s="98">
        <f t="shared" si="5"/>
        <v>26</v>
      </c>
      <c r="H31" s="100"/>
      <c r="I31" s="100"/>
      <c r="J31" s="100"/>
      <c r="K31" s="101"/>
      <c r="L31" s="100"/>
      <c r="M31" s="100"/>
      <c r="N31" s="110">
        <v>13</v>
      </c>
      <c r="O31" s="100">
        <v>26</v>
      </c>
      <c r="P31" s="103">
        <v>3</v>
      </c>
      <c r="Q31" s="100"/>
      <c r="R31" s="100"/>
      <c r="S31" s="100"/>
      <c r="T31" s="6" t="s">
        <v>27</v>
      </c>
      <c r="U31" s="36"/>
      <c r="V31" s="7">
        <f t="shared" si="6"/>
        <v>3</v>
      </c>
      <c r="W31" s="177" t="str">
        <f t="shared" si="8"/>
        <v>3</v>
      </c>
    </row>
    <row r="32" spans="1:23" s="5" customFormat="1" ht="20.100000000000001" customHeight="1" x14ac:dyDescent="0.2">
      <c r="A32" s="46" t="s">
        <v>62</v>
      </c>
      <c r="B32" s="276" t="s">
        <v>102</v>
      </c>
      <c r="C32" s="60" t="s">
        <v>67</v>
      </c>
      <c r="D32" s="95">
        <f t="shared" si="7"/>
        <v>39</v>
      </c>
      <c r="E32" s="96">
        <f t="shared" si="4"/>
        <v>3</v>
      </c>
      <c r="F32" s="97">
        <f t="shared" si="5"/>
        <v>13</v>
      </c>
      <c r="G32" s="98">
        <f t="shared" si="5"/>
        <v>26</v>
      </c>
      <c r="H32" s="99"/>
      <c r="I32" s="100"/>
      <c r="J32" s="100"/>
      <c r="K32" s="101">
        <v>13</v>
      </c>
      <c r="L32" s="100">
        <v>26</v>
      </c>
      <c r="M32" s="100">
        <v>3</v>
      </c>
      <c r="N32" s="110"/>
      <c r="O32" s="100"/>
      <c r="P32" s="103"/>
      <c r="Q32" s="100"/>
      <c r="R32" s="100"/>
      <c r="S32" s="100"/>
      <c r="T32" s="6" t="s">
        <v>27</v>
      </c>
      <c r="U32" s="36" t="s">
        <v>24</v>
      </c>
      <c r="V32" s="7">
        <f t="shared" si="6"/>
        <v>2</v>
      </c>
      <c r="W32" s="177" t="str">
        <f t="shared" si="8"/>
        <v>E2</v>
      </c>
    </row>
    <row r="33" spans="1:23" s="5" customFormat="1" ht="20.100000000000001" customHeight="1" x14ac:dyDescent="0.2">
      <c r="A33" s="46" t="s">
        <v>77</v>
      </c>
      <c r="B33" s="277"/>
      <c r="C33" s="60" t="s">
        <v>52</v>
      </c>
      <c r="D33" s="95">
        <f t="shared" si="7"/>
        <v>26</v>
      </c>
      <c r="E33" s="96">
        <f t="shared" si="4"/>
        <v>2</v>
      </c>
      <c r="F33" s="97">
        <f t="shared" si="5"/>
        <v>0</v>
      </c>
      <c r="G33" s="98">
        <f t="shared" si="5"/>
        <v>26</v>
      </c>
      <c r="H33" s="99"/>
      <c r="I33" s="100">
        <v>26</v>
      </c>
      <c r="J33" s="100">
        <v>2</v>
      </c>
      <c r="K33" s="101"/>
      <c r="L33" s="100"/>
      <c r="M33" s="100"/>
      <c r="N33" s="110"/>
      <c r="O33" s="100"/>
      <c r="P33" s="103"/>
      <c r="Q33" s="100"/>
      <c r="R33" s="100"/>
      <c r="S33" s="100"/>
      <c r="T33" s="6" t="s">
        <v>27</v>
      </c>
      <c r="U33" s="36"/>
      <c r="V33" s="7">
        <f t="shared" si="6"/>
        <v>1</v>
      </c>
      <c r="W33" s="177" t="str">
        <f t="shared" si="8"/>
        <v>1</v>
      </c>
    </row>
    <row r="34" spans="1:23" s="5" customFormat="1" ht="20.100000000000001" customHeight="1" x14ac:dyDescent="0.2">
      <c r="A34" s="46" t="s">
        <v>81</v>
      </c>
      <c r="B34" s="277"/>
      <c r="C34" s="60" t="s">
        <v>54</v>
      </c>
      <c r="D34" s="95">
        <f t="shared" si="7"/>
        <v>26</v>
      </c>
      <c r="E34" s="96">
        <f t="shared" si="4"/>
        <v>2</v>
      </c>
      <c r="F34" s="97">
        <f t="shared" si="5"/>
        <v>13</v>
      </c>
      <c r="G34" s="98">
        <f t="shared" si="5"/>
        <v>13</v>
      </c>
      <c r="H34" s="99"/>
      <c r="I34" s="111"/>
      <c r="J34" s="100"/>
      <c r="K34" s="112">
        <v>13</v>
      </c>
      <c r="L34" s="111">
        <v>13</v>
      </c>
      <c r="M34" s="111">
        <v>2</v>
      </c>
      <c r="N34" s="113"/>
      <c r="O34" s="111"/>
      <c r="P34" s="114"/>
      <c r="Q34" s="111"/>
      <c r="R34" s="111"/>
      <c r="S34" s="111"/>
      <c r="T34" s="6" t="s">
        <v>27</v>
      </c>
      <c r="U34" s="36"/>
      <c r="V34" s="7">
        <f t="shared" si="6"/>
        <v>2</v>
      </c>
      <c r="W34" s="177" t="str">
        <f t="shared" si="8"/>
        <v>2</v>
      </c>
    </row>
    <row r="35" spans="1:23" s="5" customFormat="1" ht="20.100000000000001" customHeight="1" x14ac:dyDescent="0.2">
      <c r="A35" s="46" t="s">
        <v>82</v>
      </c>
      <c r="B35" s="277"/>
      <c r="C35" s="60" t="s">
        <v>139</v>
      </c>
      <c r="D35" s="95">
        <f t="shared" si="7"/>
        <v>26</v>
      </c>
      <c r="E35" s="96">
        <f t="shared" si="4"/>
        <v>2</v>
      </c>
      <c r="F35" s="97">
        <f t="shared" si="5"/>
        <v>26</v>
      </c>
      <c r="G35" s="98">
        <f t="shared" si="5"/>
        <v>0</v>
      </c>
      <c r="H35" s="99"/>
      <c r="I35" s="100"/>
      <c r="J35" s="100"/>
      <c r="K35" s="101"/>
      <c r="L35" s="100"/>
      <c r="M35" s="100"/>
      <c r="N35" s="110">
        <v>26</v>
      </c>
      <c r="O35" s="100"/>
      <c r="P35" s="103">
        <v>2</v>
      </c>
      <c r="Q35" s="100"/>
      <c r="R35" s="100"/>
      <c r="S35" s="100"/>
      <c r="T35" s="6" t="s">
        <v>27</v>
      </c>
      <c r="U35" s="36"/>
      <c r="V35" s="7">
        <f t="shared" si="6"/>
        <v>3</v>
      </c>
      <c r="W35" s="177" t="str">
        <f t="shared" si="8"/>
        <v>3</v>
      </c>
    </row>
    <row r="36" spans="1:23" s="5" customFormat="1" ht="20.100000000000001" customHeight="1" x14ac:dyDescent="0.2">
      <c r="A36" s="46" t="s">
        <v>83</v>
      </c>
      <c r="B36" s="278"/>
      <c r="C36" s="60" t="s">
        <v>153</v>
      </c>
      <c r="D36" s="95">
        <f t="shared" si="7"/>
        <v>13</v>
      </c>
      <c r="E36" s="96">
        <f t="shared" si="4"/>
        <v>1</v>
      </c>
      <c r="F36" s="97">
        <f t="shared" si="5"/>
        <v>0</v>
      </c>
      <c r="G36" s="98">
        <f t="shared" si="5"/>
        <v>13</v>
      </c>
      <c r="H36" s="99"/>
      <c r="I36" s="100"/>
      <c r="J36" s="100"/>
      <c r="K36" s="101"/>
      <c r="L36" s="100"/>
      <c r="M36" s="100"/>
      <c r="N36" s="110"/>
      <c r="O36" s="100">
        <v>13</v>
      </c>
      <c r="P36" s="103">
        <v>1</v>
      </c>
      <c r="Q36" s="100"/>
      <c r="R36" s="100"/>
      <c r="S36" s="100"/>
      <c r="T36" s="6" t="s">
        <v>27</v>
      </c>
      <c r="U36" s="36"/>
      <c r="V36" s="7">
        <f t="shared" si="6"/>
        <v>3</v>
      </c>
      <c r="W36" s="177"/>
    </row>
    <row r="37" spans="1:23" s="5" customFormat="1" ht="20.100000000000001" customHeight="1" x14ac:dyDescent="0.2">
      <c r="A37" s="46" t="s">
        <v>84</v>
      </c>
      <c r="B37" s="276" t="s">
        <v>103</v>
      </c>
      <c r="C37" s="62" t="s">
        <v>32</v>
      </c>
      <c r="D37" s="95">
        <f>SUM(F37:G37)</f>
        <v>26</v>
      </c>
      <c r="E37" s="96">
        <f>SUM(J37,M37,P37,S37)</f>
        <v>2</v>
      </c>
      <c r="F37" s="97">
        <f>SUM(H37,K37,N37,Q37)</f>
        <v>13</v>
      </c>
      <c r="G37" s="98">
        <f>SUM(I37,L37,O37,R37)</f>
        <v>13</v>
      </c>
      <c r="H37" s="99">
        <v>13</v>
      </c>
      <c r="I37" s="100">
        <v>13</v>
      </c>
      <c r="J37" s="100">
        <v>2</v>
      </c>
      <c r="K37" s="101"/>
      <c r="L37" s="100"/>
      <c r="M37" s="102"/>
      <c r="N37" s="110"/>
      <c r="O37" s="100"/>
      <c r="P37" s="103"/>
      <c r="Q37" s="100"/>
      <c r="R37" s="100"/>
      <c r="S37" s="100"/>
      <c r="T37" s="6" t="s">
        <v>27</v>
      </c>
      <c r="U37" s="36"/>
      <c r="V37" s="7">
        <f t="shared" si="6"/>
        <v>1</v>
      </c>
      <c r="W37" s="177" t="str">
        <f>CONCATENATE(U37,V37)</f>
        <v>1</v>
      </c>
    </row>
    <row r="38" spans="1:23" s="5" customFormat="1" ht="20.100000000000001" customHeight="1" x14ac:dyDescent="0.2">
      <c r="A38" s="46" t="s">
        <v>85</v>
      </c>
      <c r="B38" s="278"/>
      <c r="C38" s="60" t="s">
        <v>39</v>
      </c>
      <c r="D38" s="95">
        <f>SUM(F38:G38)</f>
        <v>26</v>
      </c>
      <c r="E38" s="96">
        <f>SUM(J38,M38,P38,S38)</f>
        <v>2</v>
      </c>
      <c r="F38" s="97">
        <f>SUM(H38,K38,N38,Q38)</f>
        <v>0</v>
      </c>
      <c r="G38" s="98">
        <f>SUM(I38,L38,O38,R38)</f>
        <v>26</v>
      </c>
      <c r="H38" s="99"/>
      <c r="I38" s="100">
        <v>26</v>
      </c>
      <c r="J38" s="100">
        <v>2</v>
      </c>
      <c r="K38" s="101"/>
      <c r="L38" s="100"/>
      <c r="M38" s="100"/>
      <c r="N38" s="110"/>
      <c r="O38" s="100"/>
      <c r="P38" s="103"/>
      <c r="Q38" s="100"/>
      <c r="R38" s="100"/>
      <c r="S38" s="100"/>
      <c r="T38" s="6" t="s">
        <v>27</v>
      </c>
      <c r="U38" s="36"/>
      <c r="V38" s="7">
        <f>MAX(IF(J38&gt;0,1,0),IF(M38&gt;0,2,0),IF(P38&gt;0,3,0),IF(S38&gt;0,4,0))</f>
        <v>1</v>
      </c>
      <c r="W38" s="177" t="str">
        <f>CONCATENATE(U38,V38)</f>
        <v>1</v>
      </c>
    </row>
    <row r="39" spans="1:23" s="5" customFormat="1" ht="20.100000000000001" customHeight="1" x14ac:dyDescent="0.2">
      <c r="A39" s="46" t="s">
        <v>86</v>
      </c>
      <c r="B39" s="276" t="s">
        <v>106</v>
      </c>
      <c r="C39" s="62" t="s">
        <v>38</v>
      </c>
      <c r="D39" s="95">
        <f>SUM(F39:G39)</f>
        <v>26</v>
      </c>
      <c r="E39" s="96">
        <f>SUM(J39,M39,P39,S39)</f>
        <v>2</v>
      </c>
      <c r="F39" s="97">
        <f t="shared" si="5"/>
        <v>13</v>
      </c>
      <c r="G39" s="98">
        <f t="shared" si="5"/>
        <v>13</v>
      </c>
      <c r="H39" s="99">
        <v>13</v>
      </c>
      <c r="I39" s="100">
        <v>13</v>
      </c>
      <c r="J39" s="100">
        <v>2</v>
      </c>
      <c r="K39" s="101"/>
      <c r="L39" s="100"/>
      <c r="M39" s="100"/>
      <c r="N39" s="110"/>
      <c r="O39" s="100"/>
      <c r="P39" s="103"/>
      <c r="Q39" s="100"/>
      <c r="R39" s="100"/>
      <c r="S39" s="100"/>
      <c r="T39" s="6" t="s">
        <v>27</v>
      </c>
      <c r="U39" s="36"/>
      <c r="V39" s="7">
        <f>MAX(IF(J39&gt;0,1,0),IF(M39&gt;0,2,0),IF(P39&gt;0,3,0),IF(S39&gt;0,4,0))</f>
        <v>1</v>
      </c>
      <c r="W39" s="177"/>
    </row>
    <row r="40" spans="1:23" s="5" customFormat="1" ht="20.100000000000001" customHeight="1" x14ac:dyDescent="0.2">
      <c r="A40" s="46" t="s">
        <v>87</v>
      </c>
      <c r="B40" s="277"/>
      <c r="C40" s="87" t="s">
        <v>125</v>
      </c>
      <c r="D40" s="95">
        <f>SUM(F40:G40)</f>
        <v>26</v>
      </c>
      <c r="E40" s="96">
        <f>SUM(J40,M40,P40,S40)</f>
        <v>2</v>
      </c>
      <c r="F40" s="97">
        <f t="shared" si="5"/>
        <v>26</v>
      </c>
      <c r="G40" s="98">
        <f t="shared" si="5"/>
        <v>0</v>
      </c>
      <c r="H40" s="100"/>
      <c r="I40" s="100"/>
      <c r="J40" s="100"/>
      <c r="K40" s="101"/>
      <c r="L40" s="100"/>
      <c r="M40" s="100"/>
      <c r="N40" s="110"/>
      <c r="O40" s="100"/>
      <c r="P40" s="103"/>
      <c r="Q40" s="100">
        <v>26</v>
      </c>
      <c r="R40" s="100"/>
      <c r="S40" s="100">
        <v>2</v>
      </c>
      <c r="T40" s="6" t="s">
        <v>27</v>
      </c>
      <c r="U40" s="36"/>
      <c r="V40" s="7">
        <f>MAX(IF(J40&gt;0,1,0),IF(M40&gt;0,2,0),IF(P40&gt;0,3,0),IF(S40&gt;0,4,0))</f>
        <v>4</v>
      </c>
      <c r="W40" s="177"/>
    </row>
    <row r="41" spans="1:23" s="5" customFormat="1" ht="20.65" customHeight="1" x14ac:dyDescent="0.2">
      <c r="A41" s="46" t="s">
        <v>88</v>
      </c>
      <c r="B41" s="278"/>
      <c r="C41" s="61" t="s">
        <v>33</v>
      </c>
      <c r="D41" s="95">
        <f t="shared" si="7"/>
        <v>39</v>
      </c>
      <c r="E41" s="96">
        <f t="shared" si="4"/>
        <v>3</v>
      </c>
      <c r="F41" s="97">
        <f t="shared" si="5"/>
        <v>0</v>
      </c>
      <c r="G41" s="98">
        <f t="shared" si="5"/>
        <v>39</v>
      </c>
      <c r="H41" s="100"/>
      <c r="I41" s="100"/>
      <c r="J41" s="100"/>
      <c r="K41" s="101"/>
      <c r="L41" s="100">
        <v>13</v>
      </c>
      <c r="M41" s="100">
        <v>1</v>
      </c>
      <c r="N41" s="110"/>
      <c r="O41" s="100">
        <v>13</v>
      </c>
      <c r="P41" s="103">
        <v>1</v>
      </c>
      <c r="Q41" s="100"/>
      <c r="R41" s="100">
        <v>13</v>
      </c>
      <c r="S41" s="100">
        <v>1</v>
      </c>
      <c r="T41" s="6" t="s">
        <v>51</v>
      </c>
      <c r="U41" s="36" t="s">
        <v>24</v>
      </c>
      <c r="V41" s="7">
        <f t="shared" si="6"/>
        <v>4</v>
      </c>
      <c r="W41" s="177" t="str">
        <f>CONCATENATE(U41,V41)</f>
        <v>E4</v>
      </c>
    </row>
    <row r="42" spans="1:23" s="5" customFormat="1" ht="47.25" customHeight="1" x14ac:dyDescent="0.2">
      <c r="A42" s="46" t="s">
        <v>90</v>
      </c>
      <c r="B42" s="164" t="s">
        <v>116</v>
      </c>
      <c r="C42" s="63" t="s">
        <v>124</v>
      </c>
      <c r="D42" s="95">
        <f>SUM(F42:G42)</f>
        <v>78</v>
      </c>
      <c r="E42" s="96">
        <f>SUM(J42,M42,P42,S42)</f>
        <v>6</v>
      </c>
      <c r="F42" s="97">
        <f>SUM(H42,K42,N42,Q42)</f>
        <v>0</v>
      </c>
      <c r="G42" s="98">
        <f>SUM(I42,L42,O42,R42)</f>
        <v>78</v>
      </c>
      <c r="H42" s="99"/>
      <c r="I42" s="100"/>
      <c r="J42" s="100"/>
      <c r="K42" s="101"/>
      <c r="L42" s="100"/>
      <c r="M42" s="100"/>
      <c r="N42" s="110"/>
      <c r="O42" s="100"/>
      <c r="P42" s="103"/>
      <c r="Q42" s="100"/>
      <c r="R42" s="100">
        <v>78</v>
      </c>
      <c r="S42" s="100">
        <v>6</v>
      </c>
      <c r="T42" s="6" t="s">
        <v>27</v>
      </c>
      <c r="U42" s="36" t="s">
        <v>24</v>
      </c>
      <c r="V42" s="7">
        <f>MAX(IF(J42&gt;0,1,0),IF(M42&gt;0,2,0),IF(P42&gt;0,3,0),IF(S42&gt;0,4,0))</f>
        <v>4</v>
      </c>
      <c r="W42" s="177" t="str">
        <f>CONCATENATE(U42,V42)</f>
        <v>E4</v>
      </c>
    </row>
    <row r="43" spans="1:23" s="5" customFormat="1" ht="20.100000000000001" customHeight="1" thickBot="1" x14ac:dyDescent="0.25">
      <c r="A43" s="46" t="s">
        <v>94</v>
      </c>
      <c r="B43" s="66" t="s">
        <v>128</v>
      </c>
      <c r="C43" s="179" t="s">
        <v>49</v>
      </c>
      <c r="D43" s="180">
        <v>360</v>
      </c>
      <c r="E43" s="181">
        <f>SUM(J43,M43,P43,S43)</f>
        <v>12</v>
      </c>
      <c r="F43" s="182">
        <f>SUM(H43,K43,N43,Q43)</f>
        <v>0</v>
      </c>
      <c r="G43" s="183">
        <v>360</v>
      </c>
      <c r="H43" s="184"/>
      <c r="I43" s="185"/>
      <c r="J43" s="185"/>
      <c r="K43" s="186"/>
      <c r="L43" s="185"/>
      <c r="M43" s="185"/>
      <c r="N43" s="187"/>
      <c r="O43" s="185">
        <v>180</v>
      </c>
      <c r="P43" s="188">
        <v>6</v>
      </c>
      <c r="Q43" s="185"/>
      <c r="R43" s="185">
        <v>180</v>
      </c>
      <c r="S43" s="185">
        <v>6</v>
      </c>
      <c r="T43" s="6" t="s">
        <v>51</v>
      </c>
      <c r="U43" s="36"/>
      <c r="V43" s="7">
        <f>MAX(IF(J43&gt;0,1,0),IF(M43&gt;0,2,0),IF(P43&gt;0,3,0),IF(S43&gt;0,4,0))</f>
        <v>4</v>
      </c>
      <c r="W43" s="177"/>
    </row>
    <row r="44" spans="1:23" s="5" customFormat="1" ht="20.100000000000001" customHeight="1" thickBot="1" x14ac:dyDescent="0.25">
      <c r="A44" s="47"/>
      <c r="B44" s="48"/>
      <c r="C44" s="71"/>
      <c r="D44" s="115">
        <f t="shared" ref="D44:S44" si="9">SUM(D17:D43)</f>
        <v>1166</v>
      </c>
      <c r="E44" s="116">
        <f t="shared" si="9"/>
        <v>74</v>
      </c>
      <c r="F44" s="117">
        <f t="shared" si="9"/>
        <v>325</v>
      </c>
      <c r="G44" s="118">
        <f t="shared" si="9"/>
        <v>841</v>
      </c>
      <c r="H44" s="119">
        <f t="shared" si="9"/>
        <v>78</v>
      </c>
      <c r="I44" s="119">
        <f t="shared" si="9"/>
        <v>117</v>
      </c>
      <c r="J44" s="120">
        <f t="shared" si="9"/>
        <v>15</v>
      </c>
      <c r="K44" s="119">
        <f t="shared" si="9"/>
        <v>104</v>
      </c>
      <c r="L44" s="119">
        <f t="shared" si="9"/>
        <v>117</v>
      </c>
      <c r="M44" s="119">
        <f t="shared" si="9"/>
        <v>17</v>
      </c>
      <c r="N44" s="121">
        <f t="shared" si="9"/>
        <v>78</v>
      </c>
      <c r="O44" s="119">
        <f t="shared" si="9"/>
        <v>284</v>
      </c>
      <c r="P44" s="120">
        <f t="shared" si="9"/>
        <v>20</v>
      </c>
      <c r="Q44" s="119">
        <f t="shared" si="9"/>
        <v>65</v>
      </c>
      <c r="R44" s="119">
        <f t="shared" si="9"/>
        <v>323</v>
      </c>
      <c r="S44" s="120">
        <f t="shared" si="9"/>
        <v>22</v>
      </c>
      <c r="T44" s="34"/>
      <c r="U44" s="49"/>
      <c r="V44" s="31"/>
      <c r="W44" s="177" t="str">
        <f>CONCATENATE(U44,V44)</f>
        <v/>
      </c>
    </row>
    <row r="45" spans="1:23" s="5" customFormat="1" ht="20.100000000000001" customHeight="1" thickTop="1" x14ac:dyDescent="0.2">
      <c r="A45" s="288" t="s">
        <v>109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90"/>
      <c r="W45" s="177" t="str">
        <f>CONCATENATE(U45,V45)</f>
        <v/>
      </c>
    </row>
    <row r="46" spans="1:23" s="5" customFormat="1" ht="20.100000000000001" customHeight="1" x14ac:dyDescent="0.2">
      <c r="A46" s="46" t="s">
        <v>5</v>
      </c>
      <c r="B46" s="276" t="s">
        <v>104</v>
      </c>
      <c r="C46" s="62" t="s">
        <v>46</v>
      </c>
      <c r="D46" s="95">
        <f>SUM(F46:G46)</f>
        <v>78</v>
      </c>
      <c r="E46" s="96">
        <f>SUM(J46,M46,P46,S46)</f>
        <v>6</v>
      </c>
      <c r="F46" s="97">
        <f>SUM(H46,K46,N46,Q46)</f>
        <v>0</v>
      </c>
      <c r="G46" s="98">
        <f>SUM(I46,L46,O46,R46)</f>
        <v>78</v>
      </c>
      <c r="H46" s="122"/>
      <c r="I46" s="123">
        <v>26</v>
      </c>
      <c r="J46" s="123">
        <v>2</v>
      </c>
      <c r="K46" s="124"/>
      <c r="L46" s="123">
        <v>26</v>
      </c>
      <c r="M46" s="123">
        <v>2</v>
      </c>
      <c r="N46" s="125"/>
      <c r="O46" s="123">
        <v>26</v>
      </c>
      <c r="P46" s="126">
        <v>2</v>
      </c>
      <c r="Q46" s="123"/>
      <c r="R46" s="123"/>
      <c r="S46" s="123"/>
      <c r="T46" s="6" t="s">
        <v>27</v>
      </c>
      <c r="U46" s="35" t="s">
        <v>24</v>
      </c>
      <c r="V46" s="7">
        <f>MAX(IF(J46&gt;0,1,0),IF(M46&gt;0,2,0),IF(P46&gt;0,3,0),IF(S46&gt;0,4,0))</f>
        <v>3</v>
      </c>
      <c r="W46" s="177" t="str">
        <f>CONCATENATE(U46,V46)</f>
        <v>E3</v>
      </c>
    </row>
    <row r="47" spans="1:23" s="5" customFormat="1" ht="20.100000000000001" customHeight="1" x14ac:dyDescent="0.2">
      <c r="A47" s="85" t="s">
        <v>6</v>
      </c>
      <c r="B47" s="278"/>
      <c r="C47" s="86" t="s">
        <v>89</v>
      </c>
      <c r="D47" s="95">
        <f>SUM(F47:G47)</f>
        <v>78</v>
      </c>
      <c r="E47" s="96">
        <f>SUM(J47,M47,P47,S47)</f>
        <v>6</v>
      </c>
      <c r="F47" s="97">
        <f>SUM(H47,K47,N47,Q47)</f>
        <v>0</v>
      </c>
      <c r="G47" s="98">
        <f>SUM(I47,L47,O47,R47)</f>
        <v>78</v>
      </c>
      <c r="H47" s="122"/>
      <c r="I47" s="123"/>
      <c r="J47" s="123"/>
      <c r="K47" s="124"/>
      <c r="L47" s="123">
        <v>26</v>
      </c>
      <c r="M47" s="123">
        <v>2</v>
      </c>
      <c r="N47" s="125"/>
      <c r="O47" s="123">
        <v>26</v>
      </c>
      <c r="P47" s="127">
        <v>2</v>
      </c>
      <c r="Q47" s="123"/>
      <c r="R47" s="123">
        <v>26</v>
      </c>
      <c r="S47" s="123">
        <v>2</v>
      </c>
      <c r="T47" s="6" t="s">
        <v>27</v>
      </c>
      <c r="U47" s="36"/>
      <c r="V47" s="7">
        <f>MAX(IF(J47&gt;0,1,0),IF(M47&gt;0,2,0),IF(P47&gt;0,3,0),IF(S47&gt;0,4,0))</f>
        <v>4</v>
      </c>
      <c r="W47" s="177"/>
    </row>
    <row r="48" spans="1:23" s="5" customFormat="1" ht="36.75" customHeight="1" thickBot="1" x14ac:dyDescent="0.25">
      <c r="A48" s="57" t="s">
        <v>7</v>
      </c>
      <c r="B48" s="170" t="s">
        <v>74</v>
      </c>
      <c r="C48" s="72" t="s">
        <v>74</v>
      </c>
      <c r="D48" s="128">
        <v>13</v>
      </c>
      <c r="E48" s="96">
        <f>SUM(J48,M48,P48,S48)</f>
        <v>1</v>
      </c>
      <c r="F48" s="129">
        <v>13</v>
      </c>
      <c r="G48" s="130">
        <v>0</v>
      </c>
      <c r="H48" s="122">
        <v>13</v>
      </c>
      <c r="I48" s="123"/>
      <c r="J48" s="123">
        <v>1</v>
      </c>
      <c r="K48" s="124"/>
      <c r="L48" s="123"/>
      <c r="M48" s="123"/>
      <c r="N48" s="125"/>
      <c r="O48" s="123"/>
      <c r="P48" s="127"/>
      <c r="Q48" s="123"/>
      <c r="R48" s="123"/>
      <c r="S48" s="123"/>
      <c r="T48" s="6" t="s">
        <v>27</v>
      </c>
      <c r="U48" s="36"/>
      <c r="V48" s="7">
        <v>1</v>
      </c>
      <c r="W48" s="177">
        <v>1</v>
      </c>
    </row>
    <row r="49" spans="1:23" s="5" customFormat="1" ht="20.100000000000001" customHeight="1" thickBot="1" x14ac:dyDescent="0.25">
      <c r="A49" s="50"/>
      <c r="B49" s="67"/>
      <c r="C49" s="73"/>
      <c r="D49" s="131">
        <f t="shared" ref="D49:S49" si="10">SUM(D46:D48)</f>
        <v>169</v>
      </c>
      <c r="E49" s="132">
        <f t="shared" si="10"/>
        <v>13</v>
      </c>
      <c r="F49" s="133">
        <f t="shared" si="10"/>
        <v>13</v>
      </c>
      <c r="G49" s="134">
        <f t="shared" si="10"/>
        <v>156</v>
      </c>
      <c r="H49" s="135">
        <f t="shared" si="10"/>
        <v>13</v>
      </c>
      <c r="I49" s="136">
        <f t="shared" si="10"/>
        <v>26</v>
      </c>
      <c r="J49" s="136">
        <f t="shared" si="10"/>
        <v>3</v>
      </c>
      <c r="K49" s="137">
        <f t="shared" si="10"/>
        <v>0</v>
      </c>
      <c r="L49" s="136">
        <f t="shared" si="10"/>
        <v>52</v>
      </c>
      <c r="M49" s="136">
        <f t="shared" si="10"/>
        <v>4</v>
      </c>
      <c r="N49" s="138">
        <f t="shared" si="10"/>
        <v>0</v>
      </c>
      <c r="O49" s="136">
        <f t="shared" si="10"/>
        <v>52</v>
      </c>
      <c r="P49" s="139">
        <f t="shared" si="10"/>
        <v>4</v>
      </c>
      <c r="Q49" s="136">
        <f t="shared" si="10"/>
        <v>0</v>
      </c>
      <c r="R49" s="136">
        <f t="shared" si="10"/>
        <v>26</v>
      </c>
      <c r="S49" s="136">
        <f t="shared" si="10"/>
        <v>2</v>
      </c>
      <c r="T49" s="37"/>
      <c r="U49" s="38"/>
      <c r="V49" s="39"/>
      <c r="W49" s="177" t="str">
        <f t="shared" ref="W49:W55" si="11">CONCATENATE(U49,V49)</f>
        <v/>
      </c>
    </row>
    <row r="50" spans="1:23" s="5" customFormat="1" ht="20.100000000000001" customHeight="1" thickTop="1" thickBot="1" x14ac:dyDescent="0.25">
      <c r="A50" s="291" t="s">
        <v>122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3"/>
      <c r="W50" s="177" t="str">
        <f t="shared" si="11"/>
        <v/>
      </c>
    </row>
    <row r="51" spans="1:23" s="5" customFormat="1" ht="20.100000000000001" customHeight="1" x14ac:dyDescent="0.2">
      <c r="A51" s="371" t="s">
        <v>123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3"/>
      <c r="W51" s="177" t="str">
        <f t="shared" si="11"/>
        <v/>
      </c>
    </row>
    <row r="52" spans="1:23" s="5" customFormat="1" ht="20.100000000000001" customHeight="1" x14ac:dyDescent="0.2">
      <c r="A52" s="46" t="s">
        <v>5</v>
      </c>
      <c r="B52" s="285" t="s">
        <v>92</v>
      </c>
      <c r="C52" s="62" t="s">
        <v>110</v>
      </c>
      <c r="D52" s="95">
        <f>SUM(F52:G52)</f>
        <v>78</v>
      </c>
      <c r="E52" s="96">
        <f>SUM(J52,M52,P52,S52)</f>
        <v>6</v>
      </c>
      <c r="F52" s="97">
        <f t="shared" ref="F52:G56" si="12">SUM(H52,K52,N52,Q52)</f>
        <v>0</v>
      </c>
      <c r="G52" s="98">
        <f t="shared" si="12"/>
        <v>78</v>
      </c>
      <c r="H52" s="99"/>
      <c r="I52" s="100"/>
      <c r="J52" s="100"/>
      <c r="K52" s="101"/>
      <c r="L52" s="100">
        <v>26</v>
      </c>
      <c r="M52" s="100">
        <v>2</v>
      </c>
      <c r="N52" s="110"/>
      <c r="O52" s="100">
        <v>26</v>
      </c>
      <c r="P52" s="140">
        <v>2</v>
      </c>
      <c r="Q52" s="100"/>
      <c r="R52" s="100">
        <v>26</v>
      </c>
      <c r="S52" s="100">
        <v>2</v>
      </c>
      <c r="T52" s="33" t="s">
        <v>27</v>
      </c>
      <c r="U52" s="35"/>
      <c r="V52" s="7">
        <f>MAX(IF(J52&gt;0,1,0),IF(M52&gt;0,2,0),IF(P52&gt;0,3,0),IF(S52&gt;0,4,0))</f>
        <v>4</v>
      </c>
      <c r="W52" s="177" t="str">
        <f t="shared" si="11"/>
        <v>4</v>
      </c>
    </row>
    <row r="53" spans="1:23" s="5" customFormat="1" ht="20.100000000000001" customHeight="1" x14ac:dyDescent="0.2">
      <c r="A53" s="46" t="s">
        <v>6</v>
      </c>
      <c r="B53" s="286"/>
      <c r="C53" s="62" t="s">
        <v>125</v>
      </c>
      <c r="D53" s="95">
        <f>SUM(F53:G53)</f>
        <v>26</v>
      </c>
      <c r="E53" s="96">
        <f>SUM(J53,M53,P53,S53)</f>
        <v>2</v>
      </c>
      <c r="F53" s="97">
        <f t="shared" si="12"/>
        <v>26</v>
      </c>
      <c r="G53" s="98">
        <f t="shared" si="12"/>
        <v>0</v>
      </c>
      <c r="H53" s="99"/>
      <c r="I53" s="100"/>
      <c r="J53" s="100"/>
      <c r="K53" s="101"/>
      <c r="L53" s="100"/>
      <c r="M53" s="100"/>
      <c r="N53" s="110"/>
      <c r="O53" s="100"/>
      <c r="P53" s="103"/>
      <c r="Q53" s="100">
        <v>26</v>
      </c>
      <c r="R53" s="100"/>
      <c r="S53" s="100">
        <v>2</v>
      </c>
      <c r="T53" s="6" t="s">
        <v>27</v>
      </c>
      <c r="U53" s="36"/>
      <c r="V53" s="7">
        <f>MAX(IF(J53&gt;0,1,0),IF(M53&gt;0,2,0),IF(P53&gt;0,3,0),IF(S53&gt;0,4,0))</f>
        <v>4</v>
      </c>
      <c r="W53" s="177" t="str">
        <f t="shared" si="11"/>
        <v>4</v>
      </c>
    </row>
    <row r="54" spans="1:23" s="5" customFormat="1" ht="20.100000000000001" customHeight="1" x14ac:dyDescent="0.2">
      <c r="A54" s="46" t="s">
        <v>7</v>
      </c>
      <c r="B54" s="286"/>
      <c r="C54" s="63" t="s">
        <v>124</v>
      </c>
      <c r="D54" s="95">
        <f>SUM(F54:G54)</f>
        <v>78</v>
      </c>
      <c r="E54" s="96">
        <f>SUM(J54,M54,P54,S54)</f>
        <v>6</v>
      </c>
      <c r="F54" s="97">
        <f t="shared" si="12"/>
        <v>0</v>
      </c>
      <c r="G54" s="98">
        <f t="shared" si="12"/>
        <v>78</v>
      </c>
      <c r="H54" s="99"/>
      <c r="I54" s="100"/>
      <c r="J54" s="100"/>
      <c r="K54" s="101"/>
      <c r="L54" s="100"/>
      <c r="M54" s="100"/>
      <c r="N54" s="110"/>
      <c r="O54" s="100"/>
      <c r="P54" s="103"/>
      <c r="Q54" s="100"/>
      <c r="R54" s="100">
        <v>78</v>
      </c>
      <c r="S54" s="100">
        <v>6</v>
      </c>
      <c r="T54" s="6" t="s">
        <v>27</v>
      </c>
      <c r="U54" s="36" t="s">
        <v>24</v>
      </c>
      <c r="V54" s="7">
        <f>MAX(IF(J54&gt;0,1,0),IF(M54&gt;0,2,0),IF(P54&gt;0,3,0),IF(S54&gt;0,4,0))</f>
        <v>4</v>
      </c>
      <c r="W54" s="177" t="str">
        <f t="shared" si="11"/>
        <v>E4</v>
      </c>
    </row>
    <row r="55" spans="1:23" s="5" customFormat="1" ht="20.100000000000001" customHeight="1" x14ac:dyDescent="0.2">
      <c r="A55" s="46" t="s">
        <v>8</v>
      </c>
      <c r="B55" s="286"/>
      <c r="C55" s="62" t="s">
        <v>33</v>
      </c>
      <c r="D55" s="95">
        <f>SUM(F55:G55)</f>
        <v>39</v>
      </c>
      <c r="E55" s="96">
        <f>SUM(J55,M55,P55,S55)</f>
        <v>3</v>
      </c>
      <c r="F55" s="97">
        <f t="shared" si="12"/>
        <v>0</v>
      </c>
      <c r="G55" s="98">
        <f t="shared" si="12"/>
        <v>39</v>
      </c>
      <c r="H55" s="122"/>
      <c r="I55" s="123"/>
      <c r="J55" s="123"/>
      <c r="K55" s="124"/>
      <c r="L55" s="123">
        <v>13</v>
      </c>
      <c r="M55" s="123">
        <v>1</v>
      </c>
      <c r="N55" s="125"/>
      <c r="O55" s="123">
        <v>13</v>
      </c>
      <c r="P55" s="127">
        <v>1</v>
      </c>
      <c r="Q55" s="123"/>
      <c r="R55" s="123">
        <v>13</v>
      </c>
      <c r="S55" s="123">
        <v>1</v>
      </c>
      <c r="T55" s="6" t="s">
        <v>27</v>
      </c>
      <c r="U55" s="36" t="s">
        <v>24</v>
      </c>
      <c r="V55" s="7">
        <f>MAX(IF(J55&gt;0,1,0),IF(M55&gt;0,2,0),IF(P55&gt;0,3,0),IF(S55&gt;0,4,0))</f>
        <v>4</v>
      </c>
      <c r="W55" s="177" t="str">
        <f t="shared" si="11"/>
        <v>E4</v>
      </c>
    </row>
    <row r="56" spans="1:23" s="5" customFormat="1" ht="20.100000000000001" customHeight="1" thickBot="1" x14ac:dyDescent="0.25">
      <c r="A56" s="46" t="s">
        <v>9</v>
      </c>
      <c r="B56" s="287"/>
      <c r="C56" s="72" t="s">
        <v>111</v>
      </c>
      <c r="D56" s="95">
        <f>SUM(F56:G56)</f>
        <v>312</v>
      </c>
      <c r="E56" s="96">
        <f>SUM(J56,M56,P56,S56)</f>
        <v>24</v>
      </c>
      <c r="F56" s="97">
        <f t="shared" si="12"/>
        <v>104</v>
      </c>
      <c r="G56" s="98">
        <f t="shared" si="12"/>
        <v>208</v>
      </c>
      <c r="H56" s="122">
        <v>26</v>
      </c>
      <c r="I56" s="123">
        <v>39</v>
      </c>
      <c r="J56" s="123">
        <v>5</v>
      </c>
      <c r="K56" s="124">
        <v>26</v>
      </c>
      <c r="L56" s="123">
        <v>65</v>
      </c>
      <c r="M56" s="123">
        <v>7</v>
      </c>
      <c r="N56" s="125">
        <v>13</v>
      </c>
      <c r="O56" s="123">
        <v>52</v>
      </c>
      <c r="P56" s="127">
        <v>5</v>
      </c>
      <c r="Q56" s="123">
        <v>39</v>
      </c>
      <c r="R56" s="123">
        <v>52</v>
      </c>
      <c r="S56" s="123">
        <v>7</v>
      </c>
      <c r="T56" s="6" t="s">
        <v>27</v>
      </c>
      <c r="U56" s="26"/>
      <c r="V56" s="7">
        <f>MAX(IF(J56&gt;0,1,0),IF(M56&gt;0,2,0),IF(P56&gt;0,3,0),IF(S56&gt;0,4,0))</f>
        <v>4</v>
      </c>
      <c r="W56" s="177"/>
    </row>
    <row r="57" spans="1:23" s="5" customFormat="1" ht="20.100000000000001" customHeight="1" thickBot="1" x14ac:dyDescent="0.25">
      <c r="A57" s="47"/>
      <c r="B57" s="48"/>
      <c r="C57" s="74"/>
      <c r="D57" s="141">
        <f>SUM(D52:D56)</f>
        <v>533</v>
      </c>
      <c r="E57" s="116">
        <f>SUM(E52:E56)</f>
        <v>41</v>
      </c>
      <c r="F57" s="142">
        <f>SUM(F52:F56)</f>
        <v>130</v>
      </c>
      <c r="G57" s="118">
        <f>SUM(G52:G56)</f>
        <v>403</v>
      </c>
      <c r="H57" s="143">
        <f t="shared" ref="H57:P57" si="13">SUM(H52:H56)</f>
        <v>26</v>
      </c>
      <c r="I57" s="143">
        <f t="shared" si="13"/>
        <v>39</v>
      </c>
      <c r="J57" s="143">
        <f t="shared" si="13"/>
        <v>5</v>
      </c>
      <c r="K57" s="116">
        <f t="shared" si="13"/>
        <v>26</v>
      </c>
      <c r="L57" s="143">
        <f t="shared" si="13"/>
        <v>104</v>
      </c>
      <c r="M57" s="143">
        <f t="shared" si="13"/>
        <v>10</v>
      </c>
      <c r="N57" s="142">
        <f t="shared" si="13"/>
        <v>13</v>
      </c>
      <c r="O57" s="143">
        <f t="shared" si="13"/>
        <v>91</v>
      </c>
      <c r="P57" s="143">
        <f t="shared" si="13"/>
        <v>8</v>
      </c>
      <c r="Q57" s="116">
        <f>SUM(Q52:Q56)</f>
        <v>65</v>
      </c>
      <c r="R57" s="143">
        <f>SUM(R52:R56)</f>
        <v>169</v>
      </c>
      <c r="S57" s="143">
        <f>SUM(S52:S56)</f>
        <v>18</v>
      </c>
      <c r="T57" s="92"/>
      <c r="U57" s="30"/>
      <c r="V57" s="91"/>
      <c r="W57" s="177" t="str">
        <f>CONCATENATE(U57,V57)</f>
        <v/>
      </c>
    </row>
    <row r="58" spans="1:23" s="5" customFormat="1" ht="20.100000000000001" customHeight="1" thickTop="1" x14ac:dyDescent="0.2">
      <c r="A58" s="288" t="s">
        <v>117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90"/>
      <c r="W58" s="177"/>
    </row>
    <row r="59" spans="1:23" s="5" customFormat="1" ht="20.100000000000001" customHeight="1" x14ac:dyDescent="0.2">
      <c r="A59" s="315" t="s">
        <v>118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7"/>
      <c r="W59" s="177"/>
    </row>
    <row r="60" spans="1:23" s="5" customFormat="1" ht="20.100000000000001" customHeight="1" x14ac:dyDescent="0.25">
      <c r="A60" s="46" t="s">
        <v>5</v>
      </c>
      <c r="B60" s="276" t="s">
        <v>105</v>
      </c>
      <c r="C60" s="75" t="s">
        <v>161</v>
      </c>
      <c r="D60" s="95">
        <f>SUM(F60:G60)</f>
        <v>39</v>
      </c>
      <c r="E60" s="96">
        <f>SUM(J60,M60,P60,S60)</f>
        <v>3</v>
      </c>
      <c r="F60" s="97">
        <f t="shared" ref="F60:G69" si="14">SUM(H60,K60,N60,Q60)</f>
        <v>13</v>
      </c>
      <c r="G60" s="98">
        <f t="shared" si="14"/>
        <v>26</v>
      </c>
      <c r="H60" s="99">
        <v>13</v>
      </c>
      <c r="I60" s="100">
        <v>26</v>
      </c>
      <c r="J60" s="100">
        <v>3</v>
      </c>
      <c r="K60" s="101"/>
      <c r="L60" s="100"/>
      <c r="M60" s="100"/>
      <c r="N60" s="110"/>
      <c r="O60" s="100"/>
      <c r="P60" s="140"/>
      <c r="Q60" s="100"/>
      <c r="R60" s="100"/>
      <c r="S60" s="100"/>
      <c r="T60" s="33" t="s">
        <v>27</v>
      </c>
      <c r="U60" s="35" t="s">
        <v>24</v>
      </c>
      <c r="V60" s="7">
        <f>MAX(IF(J60&gt;0,1,0),IF(M60&gt;0,2,0),IF(P60&gt;0,3,0),IF(S60&gt;0,4,0))</f>
        <v>1</v>
      </c>
      <c r="W60" s="177" t="str">
        <f>CONCATENATE(U60,V60)</f>
        <v>E1</v>
      </c>
    </row>
    <row r="61" spans="1:23" s="5" customFormat="1" ht="19.899999999999999" customHeight="1" x14ac:dyDescent="0.25">
      <c r="A61" s="46" t="s">
        <v>6</v>
      </c>
      <c r="B61" s="277"/>
      <c r="C61" s="75" t="s">
        <v>68</v>
      </c>
      <c r="D61" s="95">
        <f>SUM(F61:G61)</f>
        <v>26</v>
      </c>
      <c r="E61" s="96">
        <f>SUM(J61,M61,P61,S61)</f>
        <v>2</v>
      </c>
      <c r="F61" s="97">
        <f t="shared" si="14"/>
        <v>13</v>
      </c>
      <c r="G61" s="98">
        <f t="shared" si="14"/>
        <v>13</v>
      </c>
      <c r="H61" s="99">
        <v>13</v>
      </c>
      <c r="I61" s="100">
        <v>13</v>
      </c>
      <c r="J61" s="100">
        <v>2</v>
      </c>
      <c r="K61" s="101"/>
      <c r="L61" s="100"/>
      <c r="M61" s="100"/>
      <c r="N61" s="110"/>
      <c r="O61" s="100"/>
      <c r="P61" s="103"/>
      <c r="Q61" s="100"/>
      <c r="R61" s="100"/>
      <c r="S61" s="100"/>
      <c r="T61" s="6" t="s">
        <v>27</v>
      </c>
      <c r="U61" s="36"/>
      <c r="V61" s="7">
        <f>MAX(IF(J61&gt;0,1,0),IF(M61&gt;0,2,0),IF(P61&gt;0,3,0),IF(S61&gt;0,4,0))</f>
        <v>1</v>
      </c>
      <c r="W61" s="177"/>
    </row>
    <row r="62" spans="1:23" s="5" customFormat="1" ht="20.100000000000001" customHeight="1" x14ac:dyDescent="0.25">
      <c r="A62" s="46" t="s">
        <v>7</v>
      </c>
      <c r="B62" s="277"/>
      <c r="C62" s="75" t="s">
        <v>70</v>
      </c>
      <c r="D62" s="95">
        <f t="shared" ref="D62:D69" si="15">SUM(F62:G62)</f>
        <v>26</v>
      </c>
      <c r="E62" s="96">
        <f>SUM(J62,M62,P62,S62)</f>
        <v>2</v>
      </c>
      <c r="F62" s="97">
        <f t="shared" si="14"/>
        <v>13</v>
      </c>
      <c r="G62" s="98">
        <f t="shared" si="14"/>
        <v>13</v>
      </c>
      <c r="H62" s="99"/>
      <c r="I62" s="100"/>
      <c r="J62" s="100"/>
      <c r="K62" s="101">
        <v>13</v>
      </c>
      <c r="L62" s="100">
        <v>13</v>
      </c>
      <c r="M62" s="100">
        <v>2</v>
      </c>
      <c r="N62" s="110"/>
      <c r="O62" s="100"/>
      <c r="P62" s="103"/>
      <c r="Q62" s="100"/>
      <c r="R62" s="100"/>
      <c r="S62" s="100"/>
      <c r="T62" s="6" t="s">
        <v>27</v>
      </c>
      <c r="U62" s="36"/>
      <c r="V62" s="7">
        <f>MAX(IF(J62&gt;0,1,0),IF(M62&gt;0,2,0),IF(P62&gt;0,3,0),IF(S62&gt;0,4,0))</f>
        <v>2</v>
      </c>
      <c r="W62" s="177"/>
    </row>
    <row r="63" spans="1:23" s="5" customFormat="1" ht="20.100000000000001" customHeight="1" x14ac:dyDescent="0.25">
      <c r="A63" s="46" t="s">
        <v>8</v>
      </c>
      <c r="B63" s="277"/>
      <c r="C63" s="75" t="s">
        <v>162</v>
      </c>
      <c r="D63" s="95">
        <f t="shared" si="15"/>
        <v>26</v>
      </c>
      <c r="E63" s="96">
        <f t="shared" ref="E63:E69" si="16">SUM(J63,M63,P63,S63)</f>
        <v>2</v>
      </c>
      <c r="F63" s="97">
        <f t="shared" si="14"/>
        <v>26</v>
      </c>
      <c r="G63" s="98">
        <f t="shared" si="14"/>
        <v>0</v>
      </c>
      <c r="H63" s="99"/>
      <c r="I63" s="100"/>
      <c r="J63" s="100"/>
      <c r="K63" s="101"/>
      <c r="L63" s="100"/>
      <c r="M63" s="100"/>
      <c r="N63" s="110"/>
      <c r="O63" s="100"/>
      <c r="P63" s="103"/>
      <c r="Q63" s="100">
        <v>26</v>
      </c>
      <c r="R63" s="100"/>
      <c r="S63" s="100">
        <v>2</v>
      </c>
      <c r="T63" s="6" t="s">
        <v>27</v>
      </c>
      <c r="U63" s="36"/>
      <c r="V63" s="7">
        <f>MAX(IF(J63&gt;0,1,0),IF(M63&gt;0,2,0),IF(P63&gt;0,3,0),IF(S63&gt;0,4,0))</f>
        <v>4</v>
      </c>
      <c r="W63" s="177"/>
    </row>
    <row r="64" spans="1:23" s="5" customFormat="1" ht="20.100000000000001" customHeight="1" x14ac:dyDescent="0.2">
      <c r="A64" s="46" t="s">
        <v>9</v>
      </c>
      <c r="B64" s="277"/>
      <c r="C64" s="76" t="s">
        <v>76</v>
      </c>
      <c r="D64" s="95">
        <f t="shared" si="15"/>
        <v>39</v>
      </c>
      <c r="E64" s="96">
        <f t="shared" si="16"/>
        <v>3</v>
      </c>
      <c r="F64" s="97">
        <f t="shared" si="14"/>
        <v>13</v>
      </c>
      <c r="G64" s="98">
        <f t="shared" si="14"/>
        <v>26</v>
      </c>
      <c r="H64" s="99"/>
      <c r="I64" s="100"/>
      <c r="J64" s="100"/>
      <c r="K64" s="101">
        <v>13</v>
      </c>
      <c r="L64" s="100">
        <v>26</v>
      </c>
      <c r="M64" s="100">
        <v>3</v>
      </c>
      <c r="N64" s="110"/>
      <c r="O64" s="100"/>
      <c r="P64" s="103"/>
      <c r="Q64" s="100"/>
      <c r="R64" s="100"/>
      <c r="S64" s="100"/>
      <c r="T64" s="6" t="s">
        <v>27</v>
      </c>
      <c r="U64" s="36"/>
      <c r="V64" s="7">
        <v>2</v>
      </c>
      <c r="W64" s="177"/>
    </row>
    <row r="65" spans="1:25" s="5" customFormat="1" ht="20.100000000000001" customHeight="1" x14ac:dyDescent="0.2">
      <c r="A65" s="46" t="s">
        <v>10</v>
      </c>
      <c r="B65" s="277"/>
      <c r="C65" s="76" t="s">
        <v>72</v>
      </c>
      <c r="D65" s="95">
        <f t="shared" si="15"/>
        <v>26</v>
      </c>
      <c r="E65" s="96">
        <f t="shared" si="16"/>
        <v>2</v>
      </c>
      <c r="F65" s="97">
        <f t="shared" si="14"/>
        <v>0</v>
      </c>
      <c r="G65" s="98">
        <f t="shared" si="14"/>
        <v>26</v>
      </c>
      <c r="H65" s="99"/>
      <c r="I65" s="100"/>
      <c r="J65" s="100"/>
      <c r="K65" s="101"/>
      <c r="L65" s="100">
        <v>26</v>
      </c>
      <c r="M65" s="100">
        <v>2</v>
      </c>
      <c r="N65" s="110"/>
      <c r="O65" s="100"/>
      <c r="P65" s="103"/>
      <c r="Q65" s="100"/>
      <c r="R65" s="100"/>
      <c r="S65" s="100"/>
      <c r="T65" s="6" t="s">
        <v>27</v>
      </c>
      <c r="U65" s="36"/>
      <c r="V65" s="7">
        <f>MAX(IF(J65&gt;0,1,0),IF(M65&gt;0,2,0),IF(P65&gt;0,3,0),IF(S65&gt;0,4,0))</f>
        <v>2</v>
      </c>
      <c r="W65" s="177"/>
    </row>
    <row r="66" spans="1:25" s="5" customFormat="1" ht="20.100000000000001" customHeight="1" x14ac:dyDescent="0.2">
      <c r="A66" s="46" t="s">
        <v>11</v>
      </c>
      <c r="B66" s="277"/>
      <c r="C66" s="63" t="s">
        <v>144</v>
      </c>
      <c r="D66" s="95">
        <f t="shared" si="15"/>
        <v>26</v>
      </c>
      <c r="E66" s="96">
        <f t="shared" si="16"/>
        <v>2</v>
      </c>
      <c r="F66" s="97">
        <f t="shared" si="14"/>
        <v>0</v>
      </c>
      <c r="G66" s="98">
        <f t="shared" si="14"/>
        <v>26</v>
      </c>
      <c r="H66" s="99"/>
      <c r="I66" s="100"/>
      <c r="J66" s="100"/>
      <c r="K66" s="101"/>
      <c r="L66" s="100"/>
      <c r="M66" s="100"/>
      <c r="N66" s="110"/>
      <c r="O66" s="100"/>
      <c r="P66" s="103"/>
      <c r="Q66" s="100"/>
      <c r="R66" s="100">
        <v>26</v>
      </c>
      <c r="S66" s="100">
        <v>2</v>
      </c>
      <c r="T66" s="6" t="s">
        <v>27</v>
      </c>
      <c r="U66" s="36"/>
      <c r="V66" s="7">
        <f>MAX(IF(J66&gt;0,1,0),IF(M66&gt;0,2,0),IF(P66&gt;0,3,0),IF(S66&gt;0,4,0))</f>
        <v>4</v>
      </c>
      <c r="W66" s="177"/>
    </row>
    <row r="67" spans="1:25" s="5" customFormat="1" ht="20.100000000000001" customHeight="1" x14ac:dyDescent="0.2">
      <c r="A67" s="46" t="s">
        <v>12</v>
      </c>
      <c r="B67" s="277"/>
      <c r="C67" s="63" t="s">
        <v>75</v>
      </c>
      <c r="D67" s="95">
        <f t="shared" si="15"/>
        <v>26</v>
      </c>
      <c r="E67" s="96">
        <f t="shared" si="16"/>
        <v>2</v>
      </c>
      <c r="F67" s="97">
        <f t="shared" si="14"/>
        <v>0</v>
      </c>
      <c r="G67" s="98">
        <f t="shared" si="14"/>
        <v>26</v>
      </c>
      <c r="H67" s="99"/>
      <c r="I67" s="100"/>
      <c r="J67" s="100"/>
      <c r="K67" s="101"/>
      <c r="L67" s="100"/>
      <c r="M67" s="100"/>
      <c r="N67" s="110"/>
      <c r="O67" s="100">
        <v>26</v>
      </c>
      <c r="P67" s="103">
        <v>2</v>
      </c>
      <c r="Q67" s="100"/>
      <c r="R67" s="100"/>
      <c r="S67" s="100"/>
      <c r="T67" s="6" t="s">
        <v>27</v>
      </c>
      <c r="U67" s="36"/>
      <c r="V67" s="7">
        <f>MAX(IF(J67&gt;0,1,0),IF(M67&gt;0,2,0),IF(P67&gt;0,3,0),IF(S67&gt;0,4,0))</f>
        <v>3</v>
      </c>
      <c r="W67" s="177"/>
    </row>
    <row r="68" spans="1:25" s="5" customFormat="1" ht="20.100000000000001" customHeight="1" x14ac:dyDescent="0.2">
      <c r="A68" s="46" t="s">
        <v>43</v>
      </c>
      <c r="B68" s="277"/>
      <c r="C68" s="76" t="s">
        <v>71</v>
      </c>
      <c r="D68" s="95">
        <f t="shared" si="15"/>
        <v>39</v>
      </c>
      <c r="E68" s="96">
        <f t="shared" si="16"/>
        <v>3</v>
      </c>
      <c r="F68" s="97">
        <f t="shared" si="14"/>
        <v>13</v>
      </c>
      <c r="G68" s="98">
        <f t="shared" si="14"/>
        <v>26</v>
      </c>
      <c r="H68" s="99"/>
      <c r="I68" s="100"/>
      <c r="J68" s="100"/>
      <c r="K68" s="101"/>
      <c r="L68" s="100"/>
      <c r="M68" s="100"/>
      <c r="N68" s="110">
        <v>13</v>
      </c>
      <c r="O68" s="100">
        <v>26</v>
      </c>
      <c r="P68" s="103">
        <v>3</v>
      </c>
      <c r="Q68" s="100"/>
      <c r="R68" s="100"/>
      <c r="S68" s="100"/>
      <c r="T68" s="6" t="s">
        <v>27</v>
      </c>
      <c r="U68" s="36" t="s">
        <v>24</v>
      </c>
      <c r="V68" s="7">
        <f>MAX(IF(J68&gt;0,1,0),IF(M68&gt;0,2,0),IF(P68&gt;0,3,0),IF(S68&gt;0,4,0))</f>
        <v>3</v>
      </c>
      <c r="W68" s="177" t="str">
        <f>CONCATENATE(U68,V68)</f>
        <v>E3</v>
      </c>
    </row>
    <row r="69" spans="1:25" s="5" customFormat="1" ht="20.100000000000001" customHeight="1" thickBot="1" x14ac:dyDescent="0.3">
      <c r="A69" s="46" t="s">
        <v>44</v>
      </c>
      <c r="B69" s="277"/>
      <c r="C69" s="75" t="s">
        <v>69</v>
      </c>
      <c r="D69" s="95">
        <f t="shared" si="15"/>
        <v>39</v>
      </c>
      <c r="E69" s="96">
        <f t="shared" si="16"/>
        <v>3</v>
      </c>
      <c r="F69" s="97">
        <f t="shared" si="14"/>
        <v>13</v>
      </c>
      <c r="G69" s="98">
        <f t="shared" si="14"/>
        <v>26</v>
      </c>
      <c r="H69" s="99"/>
      <c r="I69" s="100"/>
      <c r="J69" s="100"/>
      <c r="K69" s="101"/>
      <c r="L69" s="100"/>
      <c r="M69" s="100"/>
      <c r="N69" s="110"/>
      <c r="O69" s="100"/>
      <c r="P69" s="103"/>
      <c r="Q69" s="100">
        <v>13</v>
      </c>
      <c r="R69" s="100">
        <v>26</v>
      </c>
      <c r="S69" s="100">
        <v>3</v>
      </c>
      <c r="T69" s="6" t="s">
        <v>27</v>
      </c>
      <c r="U69" s="36"/>
      <c r="V69" s="7">
        <f>MAX(IF(J69&gt;0,1,0),IF(M69&gt;0,2,0),IF(P69&gt;0,3,0),IF(S69&gt;0,4,0))</f>
        <v>4</v>
      </c>
      <c r="W69" s="177"/>
    </row>
    <row r="70" spans="1:25" s="5" customFormat="1" ht="20.100000000000001" customHeight="1" thickBot="1" x14ac:dyDescent="0.25">
      <c r="A70" s="51"/>
      <c r="B70" s="68"/>
      <c r="C70" s="73"/>
      <c r="D70" s="144">
        <f t="shared" ref="D70:S70" si="17">SUM(D60:D69)</f>
        <v>312</v>
      </c>
      <c r="E70" s="132">
        <f t="shared" si="17"/>
        <v>24</v>
      </c>
      <c r="F70" s="145">
        <f t="shared" si="17"/>
        <v>104</v>
      </c>
      <c r="G70" s="146">
        <f t="shared" si="17"/>
        <v>208</v>
      </c>
      <c r="H70" s="131">
        <f t="shared" si="17"/>
        <v>26</v>
      </c>
      <c r="I70" s="147">
        <f t="shared" si="17"/>
        <v>39</v>
      </c>
      <c r="J70" s="147">
        <f t="shared" si="17"/>
        <v>5</v>
      </c>
      <c r="K70" s="132">
        <f t="shared" si="17"/>
        <v>26</v>
      </c>
      <c r="L70" s="147">
        <f t="shared" si="17"/>
        <v>65</v>
      </c>
      <c r="M70" s="147">
        <f t="shared" si="17"/>
        <v>7</v>
      </c>
      <c r="N70" s="133">
        <f t="shared" si="17"/>
        <v>13</v>
      </c>
      <c r="O70" s="147">
        <f t="shared" si="17"/>
        <v>52</v>
      </c>
      <c r="P70" s="148">
        <f t="shared" si="17"/>
        <v>5</v>
      </c>
      <c r="Q70" s="147">
        <f t="shared" si="17"/>
        <v>39</v>
      </c>
      <c r="R70" s="147">
        <f t="shared" si="17"/>
        <v>52</v>
      </c>
      <c r="S70" s="147">
        <f t="shared" si="17"/>
        <v>7</v>
      </c>
      <c r="T70" s="37"/>
      <c r="U70" s="38"/>
      <c r="V70" s="39"/>
      <c r="W70" s="177">
        <f>SUM(H70:I70,K70:L70,N70:O70,Q70:R70)</f>
        <v>312</v>
      </c>
    </row>
    <row r="71" spans="1:25" s="4" customFormat="1" ht="20.100000000000001" customHeight="1" x14ac:dyDescent="0.2">
      <c r="A71" s="269" t="s">
        <v>138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1"/>
      <c r="W71" s="178"/>
      <c r="X71" s="78"/>
      <c r="Y71" s="78"/>
    </row>
    <row r="72" spans="1:25" s="4" customFormat="1" ht="20.100000000000001" customHeight="1" x14ac:dyDescent="0.2">
      <c r="A72" s="27" t="s">
        <v>5</v>
      </c>
      <c r="B72" s="272" t="s">
        <v>130</v>
      </c>
      <c r="C72" s="62" t="s">
        <v>131</v>
      </c>
      <c r="D72" s="149">
        <v>13</v>
      </c>
      <c r="E72" s="96">
        <v>1</v>
      </c>
      <c r="F72" s="150">
        <v>13</v>
      </c>
      <c r="G72" s="151">
        <v>0</v>
      </c>
      <c r="H72" s="152">
        <v>13</v>
      </c>
      <c r="I72" s="153"/>
      <c r="J72" s="154">
        <v>1</v>
      </c>
      <c r="K72" s="155"/>
      <c r="L72" s="154"/>
      <c r="M72" s="154"/>
      <c r="N72" s="156"/>
      <c r="O72" s="154"/>
      <c r="P72" s="157"/>
      <c r="Q72" s="154"/>
      <c r="R72" s="154"/>
      <c r="S72" s="154"/>
      <c r="T72" s="1" t="s">
        <v>27</v>
      </c>
      <c r="U72" s="2"/>
      <c r="V72" s="88">
        <f>MAX(IF(J72&gt;0,1,0),IF(M72&gt;0,2,0),IF(P72&gt;0,3,0),IF(S72&gt;0,4,0))</f>
        <v>1</v>
      </c>
      <c r="W72" s="178"/>
      <c r="X72" s="78"/>
      <c r="Y72" s="78"/>
    </row>
    <row r="73" spans="1:25" s="4" customFormat="1" ht="20.100000000000001" customHeight="1" x14ac:dyDescent="0.2">
      <c r="A73" s="27" t="s">
        <v>6</v>
      </c>
      <c r="B73" s="273"/>
      <c r="C73" s="62" t="s">
        <v>132</v>
      </c>
      <c r="D73" s="149">
        <v>26</v>
      </c>
      <c r="E73" s="96">
        <v>2</v>
      </c>
      <c r="F73" s="150">
        <v>0</v>
      </c>
      <c r="G73" s="151">
        <f t="shared" ref="G73:G77" si="18">SUM(I73,L73,O73,R73)</f>
        <v>26</v>
      </c>
      <c r="H73" s="158"/>
      <c r="I73" s="159">
        <v>26</v>
      </c>
      <c r="J73" s="160">
        <v>2</v>
      </c>
      <c r="K73" s="161"/>
      <c r="L73" s="160"/>
      <c r="M73" s="160"/>
      <c r="N73" s="162"/>
      <c r="O73" s="160"/>
      <c r="P73" s="163"/>
      <c r="Q73" s="160"/>
      <c r="R73" s="160"/>
      <c r="S73" s="160"/>
      <c r="T73" s="3" t="s">
        <v>27</v>
      </c>
      <c r="U73" s="36"/>
      <c r="V73" s="7">
        <f>MAX(IF(J73&gt;0,1,0),IF(M73&gt;0,2,0),IF(P73&gt;0,3,0),IF(S73&gt;0,4,0))</f>
        <v>1</v>
      </c>
      <c r="W73" s="178" t="str">
        <f>CONCATENATE(U73,V73)</f>
        <v>1</v>
      </c>
      <c r="X73" s="78"/>
      <c r="Y73" s="78"/>
    </row>
    <row r="74" spans="1:25" s="4" customFormat="1" ht="20.100000000000001" customHeight="1" x14ac:dyDescent="0.2">
      <c r="A74" s="27" t="s">
        <v>7</v>
      </c>
      <c r="B74" s="273"/>
      <c r="C74" s="62" t="s">
        <v>133</v>
      </c>
      <c r="D74" s="149">
        <v>39</v>
      </c>
      <c r="E74" s="96">
        <v>3</v>
      </c>
      <c r="F74" s="150">
        <f t="shared" ref="F74:F77" si="19">SUM(H74,K74,N74,Q74)</f>
        <v>13</v>
      </c>
      <c r="G74" s="151">
        <v>26</v>
      </c>
      <c r="H74" s="158"/>
      <c r="I74" s="159"/>
      <c r="J74" s="160"/>
      <c r="K74" s="161"/>
      <c r="L74" s="160"/>
      <c r="M74" s="160"/>
      <c r="N74" s="162">
        <v>13</v>
      </c>
      <c r="O74" s="160">
        <v>26</v>
      </c>
      <c r="P74" s="163">
        <v>3</v>
      </c>
      <c r="Q74" s="160"/>
      <c r="R74" s="160"/>
      <c r="S74" s="160"/>
      <c r="T74" s="3" t="s">
        <v>27</v>
      </c>
      <c r="U74" s="36" t="s">
        <v>24</v>
      </c>
      <c r="V74" s="7">
        <f t="shared" ref="V74:V79" si="20">MAX(IF(J74&gt;0,1,0),IF(M74&gt;0,2,0),IF(P74&gt;0,3,0),IF(S74&gt;0,4,0))</f>
        <v>3</v>
      </c>
      <c r="W74" s="178" t="str">
        <f>CONCATENATE(U74,V74)</f>
        <v>E3</v>
      </c>
      <c r="X74" s="78"/>
      <c r="Y74" s="78"/>
    </row>
    <row r="75" spans="1:25" s="4" customFormat="1" ht="20.100000000000001" customHeight="1" x14ac:dyDescent="0.2">
      <c r="A75" s="27" t="s">
        <v>8</v>
      </c>
      <c r="B75" s="273"/>
      <c r="C75" s="62" t="s">
        <v>143</v>
      </c>
      <c r="D75" s="149">
        <f t="shared" ref="D75:D78" si="21">F75+G75</f>
        <v>26</v>
      </c>
      <c r="E75" s="96">
        <f t="shared" ref="E75:E78" si="22">SUM(J75,M75,P75,S75)</f>
        <v>2</v>
      </c>
      <c r="F75" s="150">
        <v>13</v>
      </c>
      <c r="G75" s="151">
        <v>13</v>
      </c>
      <c r="H75" s="158">
        <v>13</v>
      </c>
      <c r="I75" s="159">
        <v>13</v>
      </c>
      <c r="J75" s="160">
        <v>2</v>
      </c>
      <c r="K75" s="161"/>
      <c r="L75" s="160"/>
      <c r="M75" s="160"/>
      <c r="N75" s="162"/>
      <c r="O75" s="160"/>
      <c r="P75" s="163"/>
      <c r="Q75" s="160"/>
      <c r="R75" s="160"/>
      <c r="S75" s="160"/>
      <c r="T75" s="3" t="s">
        <v>27</v>
      </c>
      <c r="U75" s="36"/>
      <c r="V75" s="7">
        <v>1</v>
      </c>
      <c r="W75" s="178"/>
      <c r="X75" s="78"/>
      <c r="Y75" s="78"/>
    </row>
    <row r="76" spans="1:25" s="4" customFormat="1" ht="20.100000000000001" customHeight="1" x14ac:dyDescent="0.2">
      <c r="A76" s="27" t="s">
        <v>9</v>
      </c>
      <c r="B76" s="273"/>
      <c r="C76" s="62" t="s">
        <v>134</v>
      </c>
      <c r="D76" s="149">
        <f t="shared" si="21"/>
        <v>26</v>
      </c>
      <c r="E76" s="96">
        <f t="shared" si="22"/>
        <v>2</v>
      </c>
      <c r="F76" s="150">
        <v>13</v>
      </c>
      <c r="G76" s="151">
        <v>13</v>
      </c>
      <c r="H76" s="158"/>
      <c r="I76" s="159"/>
      <c r="J76" s="160"/>
      <c r="K76" s="165"/>
      <c r="L76" s="160"/>
      <c r="M76" s="160"/>
      <c r="N76" s="162"/>
      <c r="O76" s="160"/>
      <c r="P76" s="163"/>
      <c r="Q76" s="160">
        <v>13</v>
      </c>
      <c r="R76" s="160">
        <v>13</v>
      </c>
      <c r="S76" s="160">
        <v>2</v>
      </c>
      <c r="T76" s="3" t="s">
        <v>27</v>
      </c>
      <c r="U76" s="36"/>
      <c r="V76" s="7">
        <v>2</v>
      </c>
      <c r="W76" s="178"/>
      <c r="X76" s="78"/>
      <c r="Y76" s="78"/>
    </row>
    <row r="77" spans="1:25" s="4" customFormat="1" ht="20.100000000000001" customHeight="1" x14ac:dyDescent="0.2">
      <c r="A77" s="27" t="s">
        <v>10</v>
      </c>
      <c r="B77" s="273"/>
      <c r="C77" s="62" t="s">
        <v>140</v>
      </c>
      <c r="D77" s="149">
        <v>26</v>
      </c>
      <c r="E77" s="96">
        <f t="shared" si="22"/>
        <v>2</v>
      </c>
      <c r="F77" s="150">
        <f t="shared" si="19"/>
        <v>0</v>
      </c>
      <c r="G77" s="151">
        <f t="shared" si="18"/>
        <v>26</v>
      </c>
      <c r="H77" s="158"/>
      <c r="I77" s="159"/>
      <c r="J77" s="160"/>
      <c r="K77" s="161"/>
      <c r="L77" s="160"/>
      <c r="M77" s="160"/>
      <c r="N77" s="162"/>
      <c r="O77" s="166">
        <v>26</v>
      </c>
      <c r="P77" s="163">
        <v>2</v>
      </c>
      <c r="Q77" s="160"/>
      <c r="R77" s="160"/>
      <c r="S77" s="160"/>
      <c r="T77" s="3" t="s">
        <v>27</v>
      </c>
      <c r="U77" s="36"/>
      <c r="V77" s="7">
        <f>MAX(IF(J77&gt;0,1,0),IF(M77&gt;0,2,0),IF(P77&gt;0,3,0),IF(S77&gt;0,4,0))</f>
        <v>3</v>
      </c>
      <c r="W77" s="178"/>
      <c r="X77" s="78"/>
      <c r="Y77" s="78"/>
    </row>
    <row r="78" spans="1:25" s="4" customFormat="1" ht="20.100000000000001" customHeight="1" x14ac:dyDescent="0.2">
      <c r="A78" s="27" t="s">
        <v>12</v>
      </c>
      <c r="B78" s="273"/>
      <c r="C78" s="62" t="s">
        <v>129</v>
      </c>
      <c r="D78" s="149">
        <f t="shared" si="21"/>
        <v>26</v>
      </c>
      <c r="E78" s="96">
        <f t="shared" si="22"/>
        <v>2</v>
      </c>
      <c r="F78" s="150">
        <v>0</v>
      </c>
      <c r="G78" s="151">
        <v>26</v>
      </c>
      <c r="H78" s="158"/>
      <c r="I78" s="159"/>
      <c r="J78" s="160"/>
      <c r="K78" s="161"/>
      <c r="L78" s="160">
        <v>26</v>
      </c>
      <c r="M78" s="160">
        <v>2</v>
      </c>
      <c r="N78" s="162"/>
      <c r="O78" s="160"/>
      <c r="P78" s="163"/>
      <c r="Q78" s="160"/>
      <c r="R78" s="160"/>
      <c r="S78" s="160"/>
      <c r="T78" s="3" t="s">
        <v>27</v>
      </c>
      <c r="U78" s="36"/>
      <c r="V78" s="7">
        <f t="shared" si="20"/>
        <v>2</v>
      </c>
      <c r="W78" s="178"/>
      <c r="X78" s="78"/>
      <c r="Y78" s="78"/>
    </row>
    <row r="79" spans="1:25" s="4" customFormat="1" ht="20.100000000000001" customHeight="1" x14ac:dyDescent="0.2">
      <c r="A79" s="27" t="s">
        <v>43</v>
      </c>
      <c r="B79" s="273"/>
      <c r="C79" s="62" t="s">
        <v>135</v>
      </c>
      <c r="D79" s="149">
        <v>26</v>
      </c>
      <c r="E79" s="96">
        <v>2</v>
      </c>
      <c r="F79" s="150">
        <f>SUM(H79,K79,N79,Q79)</f>
        <v>26</v>
      </c>
      <c r="G79" s="151">
        <f>SUM(I79,L79,O79,R79)</f>
        <v>0</v>
      </c>
      <c r="H79" s="158"/>
      <c r="I79" s="159"/>
      <c r="J79" s="160"/>
      <c r="K79" s="161">
        <v>26</v>
      </c>
      <c r="L79" s="160"/>
      <c r="M79" s="160">
        <v>2</v>
      </c>
      <c r="N79" s="162"/>
      <c r="O79" s="160"/>
      <c r="P79" s="163"/>
      <c r="Q79" s="160"/>
      <c r="R79" s="160"/>
      <c r="S79" s="160"/>
      <c r="T79" s="3" t="s">
        <v>27</v>
      </c>
      <c r="U79" s="36"/>
      <c r="V79" s="7">
        <f t="shared" si="20"/>
        <v>2</v>
      </c>
      <c r="W79" s="178"/>
      <c r="X79" s="78"/>
      <c r="Y79" s="78"/>
    </row>
    <row r="80" spans="1:25" s="4" customFormat="1" ht="20.100000000000001" customHeight="1" x14ac:dyDescent="0.2">
      <c r="A80" s="27" t="s">
        <v>44</v>
      </c>
      <c r="B80" s="273"/>
      <c r="C80" s="62" t="s">
        <v>136</v>
      </c>
      <c r="D80" s="149">
        <v>39</v>
      </c>
      <c r="E80" s="96">
        <v>3</v>
      </c>
      <c r="F80" s="150">
        <v>0</v>
      </c>
      <c r="G80" s="151">
        <f>SUM(I80,L80,O80,R80)</f>
        <v>39</v>
      </c>
      <c r="H80" s="158"/>
      <c r="I80" s="159"/>
      <c r="J80" s="160"/>
      <c r="K80" s="161"/>
      <c r="L80" s="160">
        <v>39</v>
      </c>
      <c r="M80" s="160">
        <v>3</v>
      </c>
      <c r="N80" s="162"/>
      <c r="O80" s="160"/>
      <c r="P80" s="163"/>
      <c r="Q80" s="160"/>
      <c r="R80" s="160"/>
      <c r="S80" s="160"/>
      <c r="T80" s="3" t="s">
        <v>27</v>
      </c>
      <c r="U80" s="36" t="s">
        <v>24</v>
      </c>
      <c r="V80" s="7">
        <v>2</v>
      </c>
      <c r="W80" s="178"/>
      <c r="X80" s="78"/>
      <c r="Y80" s="78"/>
    </row>
    <row r="81" spans="1:25" s="4" customFormat="1" ht="20.100000000000001" customHeight="1" x14ac:dyDescent="0.2">
      <c r="A81" s="27" t="s">
        <v>45</v>
      </c>
      <c r="B81" s="273"/>
      <c r="C81" s="62" t="s">
        <v>137</v>
      </c>
      <c r="D81" s="149">
        <v>26</v>
      </c>
      <c r="E81" s="96">
        <v>2</v>
      </c>
      <c r="F81" s="150">
        <v>13</v>
      </c>
      <c r="G81" s="151">
        <v>13</v>
      </c>
      <c r="H81" s="158"/>
      <c r="I81" s="159"/>
      <c r="J81" s="160"/>
      <c r="K81" s="161"/>
      <c r="L81" s="160"/>
      <c r="M81" s="160"/>
      <c r="N81" s="162"/>
      <c r="O81" s="160"/>
      <c r="P81" s="163"/>
      <c r="Q81" s="160">
        <v>13</v>
      </c>
      <c r="R81" s="160">
        <v>13</v>
      </c>
      <c r="S81" s="160">
        <v>2</v>
      </c>
      <c r="T81" s="3" t="s">
        <v>27</v>
      </c>
      <c r="U81" s="36"/>
      <c r="V81" s="7">
        <v>2</v>
      </c>
      <c r="W81" s="178"/>
      <c r="X81" s="78"/>
      <c r="Y81" s="78"/>
    </row>
    <row r="82" spans="1:25" s="4" customFormat="1" ht="20.100000000000001" customHeight="1" thickBot="1" x14ac:dyDescent="0.25">
      <c r="A82" s="27" t="s">
        <v>47</v>
      </c>
      <c r="B82" s="273"/>
      <c r="C82" s="62" t="s">
        <v>159</v>
      </c>
      <c r="D82" s="149">
        <v>39</v>
      </c>
      <c r="E82" s="96">
        <v>3</v>
      </c>
      <c r="F82" s="150">
        <v>13</v>
      </c>
      <c r="G82" s="151">
        <v>26</v>
      </c>
      <c r="H82" s="158"/>
      <c r="I82" s="159"/>
      <c r="J82" s="160"/>
      <c r="K82" s="161"/>
      <c r="L82" s="160"/>
      <c r="M82" s="160"/>
      <c r="N82" s="162"/>
      <c r="O82" s="160"/>
      <c r="P82" s="163"/>
      <c r="Q82" s="160">
        <v>13</v>
      </c>
      <c r="R82" s="160">
        <v>26</v>
      </c>
      <c r="S82" s="160">
        <v>3</v>
      </c>
      <c r="T82" s="3" t="s">
        <v>27</v>
      </c>
      <c r="U82" s="36"/>
      <c r="V82" s="7">
        <v>2</v>
      </c>
      <c r="W82" s="178"/>
      <c r="X82" s="78"/>
      <c r="Y82" s="78"/>
    </row>
    <row r="83" spans="1:25" s="5" customFormat="1" ht="20.100000000000001" customHeight="1" thickBot="1" x14ac:dyDescent="0.25">
      <c r="A83" s="51"/>
      <c r="B83" s="68"/>
      <c r="C83" s="73"/>
      <c r="D83" s="144">
        <f>F83+G83</f>
        <v>312</v>
      </c>
      <c r="E83" s="132">
        <f>SUM(E72:E82)</f>
        <v>24</v>
      </c>
      <c r="F83" s="145">
        <f>SUM(F72:F82)</f>
        <v>104</v>
      </c>
      <c r="G83" s="146">
        <f>SUM(G72:G82)</f>
        <v>208</v>
      </c>
      <c r="H83" s="131">
        <f>SUM(H72:H82)</f>
        <v>26</v>
      </c>
      <c r="I83" s="147">
        <f>SUM(I72:I82)</f>
        <v>39</v>
      </c>
      <c r="J83" s="147">
        <f t="shared" ref="J83:S83" si="23">SUM(J72:J82)</f>
        <v>5</v>
      </c>
      <c r="K83" s="132">
        <f t="shared" si="23"/>
        <v>26</v>
      </c>
      <c r="L83" s="147">
        <f t="shared" si="23"/>
        <v>65</v>
      </c>
      <c r="M83" s="147">
        <f t="shared" si="23"/>
        <v>7</v>
      </c>
      <c r="N83" s="133">
        <f t="shared" si="23"/>
        <v>13</v>
      </c>
      <c r="O83" s="147">
        <f t="shared" si="23"/>
        <v>52</v>
      </c>
      <c r="P83" s="147">
        <f t="shared" si="23"/>
        <v>5</v>
      </c>
      <c r="Q83" s="132">
        <f t="shared" si="23"/>
        <v>39</v>
      </c>
      <c r="R83" s="147">
        <f t="shared" si="23"/>
        <v>52</v>
      </c>
      <c r="S83" s="147">
        <f t="shared" si="23"/>
        <v>7</v>
      </c>
      <c r="T83" s="37"/>
      <c r="U83" s="38"/>
      <c r="V83" s="39"/>
      <c r="W83" s="177"/>
    </row>
    <row r="84" spans="1:25" s="5" customFormat="1" ht="20.100000000000001" customHeight="1" x14ac:dyDescent="0.2">
      <c r="A84" s="315" t="s">
        <v>145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7"/>
      <c r="W84" s="177"/>
    </row>
    <row r="85" spans="1:25" s="5" customFormat="1" ht="20.100000000000001" customHeight="1" x14ac:dyDescent="0.25">
      <c r="A85" s="46" t="s">
        <v>5</v>
      </c>
      <c r="B85" s="276" t="s">
        <v>146</v>
      </c>
      <c r="C85" s="75" t="s">
        <v>156</v>
      </c>
      <c r="D85" s="95">
        <f>SUM(F85:G85)</f>
        <v>26</v>
      </c>
      <c r="E85" s="96">
        <f>SUM(J85,M85,P85,S85)</f>
        <v>2</v>
      </c>
      <c r="F85" s="97">
        <f t="shared" ref="F85:F96" si="24">SUM(H85,K85,N85,Q85)</f>
        <v>13</v>
      </c>
      <c r="G85" s="98">
        <f t="shared" ref="G85:G96" si="25">SUM(I85,L85,O85,R85)</f>
        <v>13</v>
      </c>
      <c r="H85" s="99"/>
      <c r="I85" s="100"/>
      <c r="J85" s="100"/>
      <c r="K85" s="101"/>
      <c r="L85" s="100"/>
      <c r="M85" s="100"/>
      <c r="N85" s="110"/>
      <c r="O85" s="100"/>
      <c r="P85" s="140"/>
      <c r="Q85" s="100">
        <v>13</v>
      </c>
      <c r="R85" s="100">
        <v>13</v>
      </c>
      <c r="S85" s="100">
        <v>2</v>
      </c>
      <c r="T85" s="33" t="s">
        <v>27</v>
      </c>
      <c r="U85" s="35"/>
      <c r="V85" s="7">
        <f>MAX(IF(J85&gt;0,1,0),IF(M85&gt;0,2,0),IF(P85&gt;0,3,0),IF(S85&gt;0,4,0))</f>
        <v>4</v>
      </c>
      <c r="W85" s="177" t="str">
        <f>CONCATENATE(U85,V85)</f>
        <v>4</v>
      </c>
    </row>
    <row r="86" spans="1:25" s="5" customFormat="1" ht="19.899999999999999" customHeight="1" x14ac:dyDescent="0.25">
      <c r="A86" s="46" t="s">
        <v>6</v>
      </c>
      <c r="B86" s="277"/>
      <c r="C86" s="75" t="s">
        <v>147</v>
      </c>
      <c r="D86" s="95">
        <f>SUM(F86:G86)</f>
        <v>39</v>
      </c>
      <c r="E86" s="96">
        <f>SUM(J86,M86,P86,S86)</f>
        <v>3</v>
      </c>
      <c r="F86" s="97">
        <f t="shared" si="24"/>
        <v>13</v>
      </c>
      <c r="G86" s="98">
        <f t="shared" si="25"/>
        <v>26</v>
      </c>
      <c r="H86" s="99"/>
      <c r="I86" s="100"/>
      <c r="J86" s="100"/>
      <c r="K86" s="101">
        <v>13</v>
      </c>
      <c r="L86" s="100">
        <v>26</v>
      </c>
      <c r="M86" s="100">
        <v>3</v>
      </c>
      <c r="N86" s="110"/>
      <c r="O86" s="100"/>
      <c r="P86" s="103"/>
      <c r="Q86" s="100"/>
      <c r="R86" s="100"/>
      <c r="S86" s="100"/>
      <c r="T86" s="6" t="s">
        <v>27</v>
      </c>
      <c r="U86" s="36" t="s">
        <v>24</v>
      </c>
      <c r="V86" s="7">
        <f>MAX(IF(J86&gt;0,1,0),IF(M86&gt;0,2,0),IF(P86&gt;0,3,0),IF(S86&gt;0,4,0))</f>
        <v>2</v>
      </c>
      <c r="W86" s="177"/>
    </row>
    <row r="87" spans="1:25" s="5" customFormat="1" ht="20.100000000000001" customHeight="1" x14ac:dyDescent="0.25">
      <c r="A87" s="46" t="s">
        <v>7</v>
      </c>
      <c r="B87" s="277"/>
      <c r="C87" s="75" t="s">
        <v>148</v>
      </c>
      <c r="D87" s="95">
        <f t="shared" ref="D87:D96" si="26">SUM(F87:G87)</f>
        <v>26</v>
      </c>
      <c r="E87" s="96">
        <f>SUM(J87,M87,P87,S87)</f>
        <v>2</v>
      </c>
      <c r="F87" s="97">
        <f t="shared" si="24"/>
        <v>0</v>
      </c>
      <c r="G87" s="98">
        <f t="shared" si="25"/>
        <v>26</v>
      </c>
      <c r="H87" s="99"/>
      <c r="I87" s="100"/>
      <c r="J87" s="100"/>
      <c r="K87" s="101"/>
      <c r="L87" s="100"/>
      <c r="M87" s="100"/>
      <c r="N87" s="110"/>
      <c r="O87" s="100">
        <v>26</v>
      </c>
      <c r="P87" s="103">
        <v>2</v>
      </c>
      <c r="Q87" s="100"/>
      <c r="R87" s="100"/>
      <c r="S87" s="100"/>
      <c r="T87" s="6" t="s">
        <v>27</v>
      </c>
      <c r="U87" s="36"/>
      <c r="V87" s="7">
        <f>MAX(IF(J87&gt;0,1,0),IF(M87&gt;0,2,0),IF(P87&gt;0,3,0),IF(S87&gt;0,4,0))</f>
        <v>3</v>
      </c>
      <c r="W87" s="177"/>
    </row>
    <row r="88" spans="1:25" s="5" customFormat="1" ht="20.100000000000001" customHeight="1" x14ac:dyDescent="0.25">
      <c r="A88" s="46" t="s">
        <v>8</v>
      </c>
      <c r="B88" s="277"/>
      <c r="C88" s="75" t="s">
        <v>155</v>
      </c>
      <c r="D88" s="95">
        <f t="shared" si="26"/>
        <v>26</v>
      </c>
      <c r="E88" s="96">
        <f t="shared" ref="E88:E96" si="27">SUM(J88,M88,P88,S88)</f>
        <v>2</v>
      </c>
      <c r="F88" s="97">
        <f t="shared" si="24"/>
        <v>13</v>
      </c>
      <c r="G88" s="98">
        <f t="shared" si="25"/>
        <v>13</v>
      </c>
      <c r="H88" s="99">
        <v>13</v>
      </c>
      <c r="I88" s="100">
        <v>13</v>
      </c>
      <c r="J88" s="100">
        <v>2</v>
      </c>
      <c r="K88" s="101"/>
      <c r="L88" s="100"/>
      <c r="M88" s="100"/>
      <c r="N88" s="110"/>
      <c r="O88" s="100"/>
      <c r="P88" s="103"/>
      <c r="Q88" s="100"/>
      <c r="R88" s="100"/>
      <c r="S88" s="100"/>
      <c r="T88" s="6" t="s">
        <v>27</v>
      </c>
      <c r="U88" s="36"/>
      <c r="V88" s="7">
        <f>MAX(IF(J88&gt;0,1,0),IF(M88&gt;0,2,0),IF(P88&gt;0,3,0),IF(S88&gt;0,4,0))</f>
        <v>1</v>
      </c>
      <c r="W88" s="177"/>
    </row>
    <row r="89" spans="1:25" s="5" customFormat="1" ht="20.100000000000001" customHeight="1" x14ac:dyDescent="0.2">
      <c r="A89" s="46" t="s">
        <v>9</v>
      </c>
      <c r="B89" s="277"/>
      <c r="C89" s="76" t="s">
        <v>149</v>
      </c>
      <c r="D89" s="95">
        <f t="shared" si="26"/>
        <v>39</v>
      </c>
      <c r="E89" s="96">
        <f t="shared" si="27"/>
        <v>3</v>
      </c>
      <c r="F89" s="97">
        <f t="shared" si="24"/>
        <v>13</v>
      </c>
      <c r="G89" s="98">
        <f t="shared" si="25"/>
        <v>26</v>
      </c>
      <c r="H89" s="99"/>
      <c r="I89" s="100"/>
      <c r="J89" s="100"/>
      <c r="K89" s="101"/>
      <c r="L89" s="100"/>
      <c r="M89" s="100"/>
      <c r="N89" s="110">
        <v>13</v>
      </c>
      <c r="O89" s="100">
        <v>26</v>
      </c>
      <c r="P89" s="103">
        <v>3</v>
      </c>
      <c r="Q89" s="100"/>
      <c r="R89" s="100"/>
      <c r="S89" s="100"/>
      <c r="T89" s="6" t="s">
        <v>27</v>
      </c>
      <c r="U89" s="36" t="s">
        <v>24</v>
      </c>
      <c r="V89" s="7">
        <v>3</v>
      </c>
      <c r="W89" s="177"/>
    </row>
    <row r="90" spans="1:25" s="5" customFormat="1" ht="20.100000000000001" customHeight="1" x14ac:dyDescent="0.2">
      <c r="A90" s="46" t="s">
        <v>10</v>
      </c>
      <c r="B90" s="277"/>
      <c r="C90" s="76" t="s">
        <v>158</v>
      </c>
      <c r="D90" s="95">
        <f t="shared" si="26"/>
        <v>26</v>
      </c>
      <c r="E90" s="96">
        <f t="shared" si="27"/>
        <v>2</v>
      </c>
      <c r="F90" s="97">
        <f t="shared" si="24"/>
        <v>13</v>
      </c>
      <c r="G90" s="98">
        <f t="shared" si="25"/>
        <v>13</v>
      </c>
      <c r="H90" s="99"/>
      <c r="I90" s="100"/>
      <c r="J90" s="100"/>
      <c r="K90" s="101"/>
      <c r="L90" s="100"/>
      <c r="M90" s="100"/>
      <c r="N90" s="110"/>
      <c r="O90" s="100"/>
      <c r="P90" s="103"/>
      <c r="Q90" s="100">
        <v>13</v>
      </c>
      <c r="R90" s="100">
        <v>13</v>
      </c>
      <c r="S90" s="100">
        <v>2</v>
      </c>
      <c r="T90" s="6" t="s">
        <v>27</v>
      </c>
      <c r="U90" s="36"/>
      <c r="V90" s="7">
        <f>MAX(IF(J90&gt;0,1,0),IF(M90&gt;0,2,0),IF(P90&gt;0,3,0),IF(S90&gt;0,4,0))</f>
        <v>4</v>
      </c>
      <c r="W90" s="177"/>
    </row>
    <row r="91" spans="1:25" s="5" customFormat="1" ht="20.100000000000001" customHeight="1" x14ac:dyDescent="0.2">
      <c r="A91" s="46" t="s">
        <v>11</v>
      </c>
      <c r="B91" s="277"/>
      <c r="C91" s="63" t="s">
        <v>160</v>
      </c>
      <c r="D91" s="95">
        <f t="shared" si="26"/>
        <v>26</v>
      </c>
      <c r="E91" s="96">
        <f t="shared" si="27"/>
        <v>2</v>
      </c>
      <c r="F91" s="97">
        <f t="shared" si="24"/>
        <v>13</v>
      </c>
      <c r="G91" s="98">
        <f t="shared" si="25"/>
        <v>13</v>
      </c>
      <c r="H91" s="99"/>
      <c r="I91" s="100"/>
      <c r="J91" s="100"/>
      <c r="K91" s="101">
        <v>13</v>
      </c>
      <c r="L91" s="100">
        <v>13</v>
      </c>
      <c r="M91" s="100">
        <v>2</v>
      </c>
      <c r="N91" s="110"/>
      <c r="O91" s="100"/>
      <c r="P91" s="103"/>
      <c r="Q91" s="100"/>
      <c r="R91" s="100"/>
      <c r="S91" s="100"/>
      <c r="T91" s="6" t="s">
        <v>27</v>
      </c>
      <c r="U91" s="36"/>
      <c r="V91" s="7">
        <f>MAX(IF(J91&gt;0,1,0),IF(M91&gt;0,2,0),IF(P91&gt;0,3,0),IF(S91&gt;0,4,0))</f>
        <v>2</v>
      </c>
      <c r="W91" s="177"/>
    </row>
    <row r="92" spans="1:25" s="5" customFormat="1" ht="20.100000000000001" customHeight="1" x14ac:dyDescent="0.2">
      <c r="A92" s="46" t="s">
        <v>12</v>
      </c>
      <c r="B92" s="277"/>
      <c r="C92" s="63" t="s">
        <v>150</v>
      </c>
      <c r="D92" s="95">
        <f t="shared" si="26"/>
        <v>13</v>
      </c>
      <c r="E92" s="96">
        <f t="shared" si="27"/>
        <v>1</v>
      </c>
      <c r="F92" s="97">
        <f t="shared" si="24"/>
        <v>0</v>
      </c>
      <c r="G92" s="98">
        <f t="shared" si="25"/>
        <v>13</v>
      </c>
      <c r="H92" s="99"/>
      <c r="I92" s="100">
        <v>13</v>
      </c>
      <c r="J92" s="100">
        <v>1</v>
      </c>
      <c r="K92" s="101"/>
      <c r="L92" s="100"/>
      <c r="M92" s="100"/>
      <c r="N92" s="110"/>
      <c r="O92" s="100"/>
      <c r="P92" s="103"/>
      <c r="Q92" s="100"/>
      <c r="R92" s="100"/>
      <c r="S92" s="100"/>
      <c r="T92" s="6" t="s">
        <v>27</v>
      </c>
      <c r="U92" s="36"/>
      <c r="V92" s="7">
        <f>MAX(IF(J92&gt;0,1,0),IF(M92&gt;0,2,0),IF(P92&gt;0,3,0),IF(S92&gt;0,4,0))</f>
        <v>1</v>
      </c>
      <c r="W92" s="177"/>
    </row>
    <row r="93" spans="1:25" s="5" customFormat="1" ht="20.100000000000001" customHeight="1" x14ac:dyDescent="0.2">
      <c r="A93" s="46" t="s">
        <v>43</v>
      </c>
      <c r="B93" s="277"/>
      <c r="C93" s="76" t="s">
        <v>151</v>
      </c>
      <c r="D93" s="95">
        <f t="shared" si="26"/>
        <v>26</v>
      </c>
      <c r="E93" s="96">
        <f t="shared" si="27"/>
        <v>2</v>
      </c>
      <c r="F93" s="97">
        <f t="shared" si="24"/>
        <v>0</v>
      </c>
      <c r="G93" s="98">
        <f>SUM(I93,L93,O93,R93)</f>
        <v>26</v>
      </c>
      <c r="H93" s="99"/>
      <c r="I93" s="100"/>
      <c r="J93" s="100"/>
      <c r="K93" s="101"/>
      <c r="L93" s="100">
        <v>26</v>
      </c>
      <c r="M93" s="100">
        <v>2</v>
      </c>
      <c r="N93" s="110"/>
      <c r="O93" s="100"/>
      <c r="P93" s="103"/>
      <c r="Q93" s="100"/>
      <c r="R93" s="100"/>
      <c r="S93" s="100"/>
      <c r="T93" s="6" t="s">
        <v>27</v>
      </c>
      <c r="U93" s="36"/>
      <c r="V93" s="7">
        <f>MAX(IF(J93&gt;0,1,0),IF(M93&gt;0,2,0),IF(P93&gt;0,3,0),IF(S93&gt;0,4,0))</f>
        <v>2</v>
      </c>
      <c r="W93" s="177" t="str">
        <f>CONCATENATE(U93,V93)</f>
        <v>2</v>
      </c>
    </row>
    <row r="94" spans="1:25" s="5" customFormat="1" ht="20.100000000000001" customHeight="1" x14ac:dyDescent="0.2">
      <c r="A94" s="46" t="s">
        <v>44</v>
      </c>
      <c r="B94" s="277"/>
      <c r="C94" s="76" t="s">
        <v>152</v>
      </c>
      <c r="D94" s="95">
        <f t="shared" si="26"/>
        <v>13</v>
      </c>
      <c r="E94" s="96">
        <f>SUM(J94,M94,P94,S94)</f>
        <v>1</v>
      </c>
      <c r="F94" s="97">
        <f>SUM(H94,K94,N94,Q94)</f>
        <v>0</v>
      </c>
      <c r="G94" s="98">
        <f>SUM(I94,L94,O94,R94)</f>
        <v>13</v>
      </c>
      <c r="H94" s="99"/>
      <c r="I94" s="100"/>
      <c r="J94" s="100"/>
      <c r="K94" s="101"/>
      <c r="L94" s="100"/>
      <c r="M94" s="100"/>
      <c r="N94" s="110"/>
      <c r="O94" s="100"/>
      <c r="P94" s="103"/>
      <c r="Q94" s="100"/>
      <c r="R94" s="100">
        <v>13</v>
      </c>
      <c r="S94" s="100">
        <v>1</v>
      </c>
      <c r="T94" s="6" t="s">
        <v>27</v>
      </c>
      <c r="U94" s="36"/>
      <c r="V94" s="7">
        <f t="shared" ref="V94:V95" si="28">MAX(IF(J94&gt;0,1,0),IF(M94&gt;0,2,0),IF(P94&gt;0,3,0),IF(S94&gt;0,4,0))</f>
        <v>4</v>
      </c>
      <c r="W94" s="177"/>
    </row>
    <row r="95" spans="1:25" s="5" customFormat="1" ht="20.100000000000001" customHeight="1" x14ac:dyDescent="0.2">
      <c r="A95" s="46" t="s">
        <v>45</v>
      </c>
      <c r="B95" s="277"/>
      <c r="C95" s="76" t="s">
        <v>154</v>
      </c>
      <c r="D95" s="95">
        <f t="shared" si="26"/>
        <v>26</v>
      </c>
      <c r="E95" s="96">
        <f>SUM(J95,M95,P95,S95)</f>
        <v>2</v>
      </c>
      <c r="F95" s="97">
        <f>SUM(H95,K95,N95,Q95)</f>
        <v>13</v>
      </c>
      <c r="G95" s="98">
        <f>SUM(I95,L95,O95,R95)</f>
        <v>13</v>
      </c>
      <c r="H95" s="99"/>
      <c r="I95" s="100"/>
      <c r="J95" s="100"/>
      <c r="K95" s="101"/>
      <c r="L95" s="100"/>
      <c r="M95" s="100"/>
      <c r="N95" s="110"/>
      <c r="O95" s="100"/>
      <c r="P95" s="103"/>
      <c r="Q95" s="100">
        <v>13</v>
      </c>
      <c r="R95" s="100">
        <v>13</v>
      </c>
      <c r="S95" s="100">
        <v>2</v>
      </c>
      <c r="T95" s="6" t="s">
        <v>27</v>
      </c>
      <c r="U95" s="36"/>
      <c r="V95" s="7">
        <f t="shared" si="28"/>
        <v>4</v>
      </c>
      <c r="W95" s="177"/>
    </row>
    <row r="96" spans="1:25" s="5" customFormat="1" ht="20.100000000000001" customHeight="1" thickBot="1" x14ac:dyDescent="0.3">
      <c r="A96" s="46" t="s">
        <v>47</v>
      </c>
      <c r="B96" s="277"/>
      <c r="C96" s="75" t="s">
        <v>157</v>
      </c>
      <c r="D96" s="95">
        <f t="shared" si="26"/>
        <v>26</v>
      </c>
      <c r="E96" s="96">
        <f t="shared" si="27"/>
        <v>2</v>
      </c>
      <c r="F96" s="97">
        <f t="shared" si="24"/>
        <v>13</v>
      </c>
      <c r="G96" s="98">
        <f t="shared" si="25"/>
        <v>13</v>
      </c>
      <c r="H96" s="99">
        <v>13</v>
      </c>
      <c r="I96" s="100">
        <v>13</v>
      </c>
      <c r="J96" s="100">
        <v>2</v>
      </c>
      <c r="K96" s="101"/>
      <c r="L96" s="100"/>
      <c r="M96" s="100"/>
      <c r="N96" s="110"/>
      <c r="O96" s="100"/>
      <c r="P96" s="103"/>
      <c r="Q96" s="100"/>
      <c r="R96" s="100"/>
      <c r="S96" s="100"/>
      <c r="T96" s="6" t="s">
        <v>27</v>
      </c>
      <c r="U96" s="36"/>
      <c r="V96" s="7">
        <f>MAX(IF(J96&gt;0,1,0),IF(M96&gt;0,2,0),IF(P96&gt;0,3,0),IF(S96&gt;0,4,0))</f>
        <v>1</v>
      </c>
      <c r="W96" s="177"/>
    </row>
    <row r="97" spans="1:23" s="5" customFormat="1" ht="20.100000000000001" customHeight="1" thickBot="1" x14ac:dyDescent="0.25">
      <c r="A97" s="51"/>
      <c r="B97" s="68"/>
      <c r="C97" s="73"/>
      <c r="D97" s="144">
        <f t="shared" ref="D97:S97" si="29">SUM(D85:D96)</f>
        <v>312</v>
      </c>
      <c r="E97" s="132">
        <f t="shared" si="29"/>
        <v>24</v>
      </c>
      <c r="F97" s="145">
        <f t="shared" si="29"/>
        <v>104</v>
      </c>
      <c r="G97" s="146">
        <f t="shared" si="29"/>
        <v>208</v>
      </c>
      <c r="H97" s="131">
        <f t="shared" si="29"/>
        <v>26</v>
      </c>
      <c r="I97" s="147">
        <f t="shared" si="29"/>
        <v>39</v>
      </c>
      <c r="J97" s="147">
        <f t="shared" si="29"/>
        <v>5</v>
      </c>
      <c r="K97" s="132">
        <f t="shared" si="29"/>
        <v>26</v>
      </c>
      <c r="L97" s="147">
        <f t="shared" si="29"/>
        <v>65</v>
      </c>
      <c r="M97" s="147">
        <f t="shared" si="29"/>
        <v>7</v>
      </c>
      <c r="N97" s="133">
        <f t="shared" si="29"/>
        <v>13</v>
      </c>
      <c r="O97" s="147">
        <f t="shared" si="29"/>
        <v>52</v>
      </c>
      <c r="P97" s="148">
        <f t="shared" si="29"/>
        <v>5</v>
      </c>
      <c r="Q97" s="147">
        <f t="shared" si="29"/>
        <v>39</v>
      </c>
      <c r="R97" s="147">
        <f t="shared" si="29"/>
        <v>52</v>
      </c>
      <c r="S97" s="147">
        <f t="shared" si="29"/>
        <v>7</v>
      </c>
      <c r="T97" s="37"/>
      <c r="U97" s="38"/>
      <c r="V97" s="39"/>
      <c r="W97" s="177">
        <f>SUM(H97:I97,K97:L97,N97:O97,Q97:R97)</f>
        <v>312</v>
      </c>
    </row>
    <row r="98" spans="1:23" s="5" customFormat="1" ht="20.100000000000001" customHeight="1" thickBot="1" x14ac:dyDescent="0.25">
      <c r="A98" s="215" t="s">
        <v>163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7"/>
      <c r="W98" s="177"/>
    </row>
    <row r="99" spans="1:23" s="5" customFormat="1" ht="20.100000000000001" customHeight="1" thickTop="1" thickBot="1" x14ac:dyDescent="0.25">
      <c r="A99" s="374" t="s">
        <v>13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6"/>
      <c r="W99" s="81" t="str">
        <f t="shared" ref="W99:W114" si="30">CONCATENATE(U99,V99)</f>
        <v/>
      </c>
    </row>
    <row r="100" spans="1:23" s="28" customFormat="1" ht="20.100000000000001" customHeight="1" thickTop="1" x14ac:dyDescent="0.2">
      <c r="A100" s="294" t="s">
        <v>22</v>
      </c>
      <c r="B100" s="242"/>
      <c r="C100" s="243"/>
      <c r="D100" s="294" t="s">
        <v>19</v>
      </c>
      <c r="E100" s="243"/>
      <c r="F100" s="294" t="s">
        <v>15</v>
      </c>
      <c r="G100" s="243"/>
      <c r="H100" s="303" t="s">
        <v>0</v>
      </c>
      <c r="I100" s="304"/>
      <c r="J100" s="304"/>
      <c r="K100" s="304"/>
      <c r="L100" s="304"/>
      <c r="M100" s="305"/>
      <c r="N100" s="308" t="s">
        <v>1</v>
      </c>
      <c r="O100" s="304"/>
      <c r="P100" s="304"/>
      <c r="Q100" s="304"/>
      <c r="R100" s="304"/>
      <c r="S100" s="305"/>
      <c r="T100" s="279" t="s">
        <v>19</v>
      </c>
      <c r="U100" s="280"/>
      <c r="V100" s="281"/>
      <c r="W100" s="81" t="str">
        <f t="shared" si="30"/>
        <v/>
      </c>
    </row>
    <row r="101" spans="1:23" s="28" customFormat="1" ht="20.100000000000001" customHeight="1" x14ac:dyDescent="0.2">
      <c r="A101" s="295"/>
      <c r="B101" s="296"/>
      <c r="C101" s="297"/>
      <c r="D101" s="301"/>
      <c r="E101" s="302"/>
      <c r="F101" s="301"/>
      <c r="G101" s="302"/>
      <c r="H101" s="309" t="s">
        <v>2</v>
      </c>
      <c r="I101" s="264"/>
      <c r="J101" s="310"/>
      <c r="K101" s="263" t="s">
        <v>3</v>
      </c>
      <c r="L101" s="264"/>
      <c r="M101" s="265"/>
      <c r="N101" s="313" t="s">
        <v>96</v>
      </c>
      <c r="O101" s="264"/>
      <c r="P101" s="310"/>
      <c r="Q101" s="263" t="s">
        <v>57</v>
      </c>
      <c r="R101" s="264"/>
      <c r="S101" s="265"/>
      <c r="T101" s="282"/>
      <c r="U101" s="283"/>
      <c r="V101" s="284"/>
      <c r="W101" s="81" t="str">
        <f t="shared" si="30"/>
        <v/>
      </c>
    </row>
    <row r="102" spans="1:23" s="28" customFormat="1" ht="20.100000000000001" customHeight="1" thickBot="1" x14ac:dyDescent="0.25">
      <c r="A102" s="298"/>
      <c r="B102" s="299"/>
      <c r="C102" s="300"/>
      <c r="D102" s="89" t="s">
        <v>20</v>
      </c>
      <c r="E102" s="90" t="s">
        <v>16</v>
      </c>
      <c r="F102" s="93" t="s">
        <v>18</v>
      </c>
      <c r="G102" s="94" t="s">
        <v>17</v>
      </c>
      <c r="H102" s="311"/>
      <c r="I102" s="267"/>
      <c r="J102" s="312"/>
      <c r="K102" s="266"/>
      <c r="L102" s="267"/>
      <c r="M102" s="268"/>
      <c r="N102" s="314"/>
      <c r="O102" s="267"/>
      <c r="P102" s="312"/>
      <c r="Q102" s="266"/>
      <c r="R102" s="267"/>
      <c r="S102" s="268"/>
      <c r="T102" s="306" t="s">
        <v>20</v>
      </c>
      <c r="U102" s="307"/>
      <c r="V102" s="52" t="s">
        <v>16</v>
      </c>
      <c r="W102" s="81" t="str">
        <f t="shared" si="30"/>
        <v>ECTS</v>
      </c>
    </row>
    <row r="103" spans="1:23" s="5" customFormat="1" ht="33.6" customHeight="1" thickTop="1" x14ac:dyDescent="0.2">
      <c r="A103" s="337" t="s">
        <v>126</v>
      </c>
      <c r="B103" s="338"/>
      <c r="C103" s="339"/>
      <c r="D103" s="168">
        <v>754</v>
      </c>
      <c r="E103" s="17">
        <v>57</v>
      </c>
      <c r="F103" s="361">
        <f>F15+F44+F49+F70</f>
        <v>533</v>
      </c>
      <c r="G103" s="363">
        <f>G15+G44+G49+G70</f>
        <v>1231</v>
      </c>
      <c r="H103" s="361" t="s">
        <v>15</v>
      </c>
      <c r="I103" s="322"/>
      <c r="J103" s="326">
        <f>J15+J44+J49+J70</f>
        <v>30</v>
      </c>
      <c r="K103" s="366" t="s">
        <v>15</v>
      </c>
      <c r="L103" s="322"/>
      <c r="M103" s="367">
        <f>M15+M44+M49+M70</f>
        <v>30</v>
      </c>
      <c r="N103" s="321" t="s">
        <v>15</v>
      </c>
      <c r="O103" s="322"/>
      <c r="P103" s="326">
        <f>P70+P49+P44+P15</f>
        <v>29</v>
      </c>
      <c r="Q103" s="366" t="s">
        <v>15</v>
      </c>
      <c r="R103" s="322"/>
      <c r="S103" s="367">
        <f>S70+S49+S44+S15</f>
        <v>31</v>
      </c>
      <c r="T103" s="351">
        <f>SUM(H110,K110,N110,Q110)</f>
        <v>1764</v>
      </c>
      <c r="U103" s="352"/>
      <c r="V103" s="318">
        <f>SUM(J110,M110,P110,S110)</f>
        <v>120</v>
      </c>
      <c r="W103" s="81" t="str">
        <f t="shared" si="30"/>
        <v>120</v>
      </c>
    </row>
    <row r="104" spans="1:23" s="5" customFormat="1" ht="20.100000000000001" customHeight="1" x14ac:dyDescent="0.2">
      <c r="A104" s="323" t="s">
        <v>112</v>
      </c>
      <c r="B104" s="324"/>
      <c r="C104" s="325"/>
      <c r="D104" s="11">
        <v>572</v>
      </c>
      <c r="E104" s="13">
        <v>46</v>
      </c>
      <c r="F104" s="349"/>
      <c r="G104" s="364"/>
      <c r="H104" s="82">
        <f>H15+H44+H49+H70</f>
        <v>182</v>
      </c>
      <c r="I104" s="83">
        <f>I15+I44+I49+I70</f>
        <v>208</v>
      </c>
      <c r="J104" s="327"/>
      <c r="K104" s="83">
        <f>K15+K44+K49+K70</f>
        <v>156</v>
      </c>
      <c r="L104" s="83">
        <f>L15+L44+L49+L70</f>
        <v>234</v>
      </c>
      <c r="M104" s="368"/>
      <c r="N104" s="40">
        <f>N15+N44+N49+N70</f>
        <v>91</v>
      </c>
      <c r="O104" s="83">
        <f>O15+O44+O49+O70</f>
        <v>388</v>
      </c>
      <c r="P104" s="327"/>
      <c r="Q104" s="84">
        <f>Q15+Q44+Q49+Q70</f>
        <v>104</v>
      </c>
      <c r="R104" s="83">
        <f>R15+R44+R49+R70</f>
        <v>401</v>
      </c>
      <c r="S104" s="368"/>
      <c r="T104" s="353"/>
      <c r="U104" s="354"/>
      <c r="V104" s="319"/>
      <c r="W104" s="81" t="str">
        <f t="shared" si="30"/>
        <v/>
      </c>
    </row>
    <row r="105" spans="1:23" s="5" customFormat="1" ht="20.100000000000001" customHeight="1" x14ac:dyDescent="0.2">
      <c r="A105" s="323" t="s">
        <v>113</v>
      </c>
      <c r="B105" s="324"/>
      <c r="C105" s="325"/>
      <c r="D105" s="167">
        <v>234</v>
      </c>
      <c r="E105" s="12">
        <v>17</v>
      </c>
      <c r="F105" s="349"/>
      <c r="G105" s="364"/>
      <c r="H105" s="340">
        <f>SUM(H104:I104)</f>
        <v>390</v>
      </c>
      <c r="I105" s="341"/>
      <c r="J105" s="328"/>
      <c r="K105" s="342">
        <f>SUM(K104:L104)</f>
        <v>390</v>
      </c>
      <c r="L105" s="341"/>
      <c r="M105" s="369"/>
      <c r="N105" s="360">
        <f>SUM(N104:O104)</f>
        <v>479</v>
      </c>
      <c r="O105" s="341"/>
      <c r="P105" s="328"/>
      <c r="Q105" s="342">
        <f>SUM(Q104:R104)</f>
        <v>505</v>
      </c>
      <c r="R105" s="341"/>
      <c r="S105" s="369"/>
      <c r="T105" s="353"/>
      <c r="U105" s="354"/>
      <c r="V105" s="319"/>
      <c r="W105" s="81" t="str">
        <f t="shared" si="30"/>
        <v/>
      </c>
    </row>
    <row r="106" spans="1:23" s="5" customFormat="1" ht="20.100000000000001" customHeight="1" x14ac:dyDescent="0.2">
      <c r="A106" s="331"/>
      <c r="B106" s="332"/>
      <c r="C106" s="333"/>
      <c r="D106" s="14"/>
      <c r="E106" s="41"/>
      <c r="F106" s="340"/>
      <c r="G106" s="364"/>
      <c r="H106" s="340" t="s">
        <v>31</v>
      </c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50"/>
      <c r="T106" s="353"/>
      <c r="U106" s="354"/>
      <c r="V106" s="319"/>
      <c r="W106" s="81" t="str">
        <f t="shared" si="30"/>
        <v/>
      </c>
    </row>
    <row r="107" spans="1:23" s="5" customFormat="1" ht="20.100000000000001" customHeight="1" x14ac:dyDescent="0.2">
      <c r="A107" s="331" t="s">
        <v>50</v>
      </c>
      <c r="B107" s="332"/>
      <c r="C107" s="333"/>
      <c r="D107" s="14">
        <f>F43+G43</f>
        <v>360</v>
      </c>
      <c r="E107" s="41">
        <v>12</v>
      </c>
      <c r="F107" s="340"/>
      <c r="G107" s="364"/>
      <c r="H107" s="42">
        <f>H104/13</f>
        <v>14</v>
      </c>
      <c r="I107" s="169">
        <f>I104/13</f>
        <v>16</v>
      </c>
      <c r="J107" s="53"/>
      <c r="K107" s="169">
        <f>K104/13</f>
        <v>12</v>
      </c>
      <c r="L107" s="169">
        <f>L104/13</f>
        <v>18</v>
      </c>
      <c r="M107" s="53"/>
      <c r="N107" s="43">
        <f>N104/13</f>
        <v>7</v>
      </c>
      <c r="O107" s="169">
        <f>O104/13</f>
        <v>29.846153846153847</v>
      </c>
      <c r="P107" s="83"/>
      <c r="Q107" s="44">
        <f>Q104/13</f>
        <v>8</v>
      </c>
      <c r="R107" s="169">
        <f>R104/13</f>
        <v>30.846153846153847</v>
      </c>
      <c r="S107" s="53"/>
      <c r="T107" s="353"/>
      <c r="U107" s="354"/>
      <c r="V107" s="319"/>
      <c r="W107" s="81" t="str">
        <f t="shared" si="30"/>
        <v/>
      </c>
    </row>
    <row r="108" spans="1:23" s="5" customFormat="1" ht="20.100000000000001" customHeight="1" x14ac:dyDescent="0.2">
      <c r="A108" s="331" t="s">
        <v>114</v>
      </c>
      <c r="B108" s="332"/>
      <c r="C108" s="333"/>
      <c r="D108" s="14">
        <f>D57</f>
        <v>533</v>
      </c>
      <c r="E108" s="14">
        <f>E57</f>
        <v>41</v>
      </c>
      <c r="F108" s="340"/>
      <c r="G108" s="364"/>
      <c r="H108" s="358">
        <f>H105/13</f>
        <v>30</v>
      </c>
      <c r="I108" s="330"/>
      <c r="J108" s="58"/>
      <c r="K108" s="329">
        <f>K105/13</f>
        <v>30</v>
      </c>
      <c r="L108" s="330"/>
      <c r="M108" s="58"/>
      <c r="N108" s="359">
        <f>N105/13</f>
        <v>36.846153846153847</v>
      </c>
      <c r="O108" s="330"/>
      <c r="P108" s="59"/>
      <c r="Q108" s="329">
        <f>Q105/13</f>
        <v>38.846153846153847</v>
      </c>
      <c r="R108" s="330"/>
      <c r="S108" s="53"/>
      <c r="T108" s="353"/>
      <c r="U108" s="354"/>
      <c r="V108" s="319"/>
      <c r="W108" s="81" t="str">
        <f t="shared" si="30"/>
        <v/>
      </c>
    </row>
    <row r="109" spans="1:23" s="5" customFormat="1" ht="20.100000000000001" customHeight="1" x14ac:dyDescent="0.2">
      <c r="A109" s="331" t="s">
        <v>115</v>
      </c>
      <c r="B109" s="332"/>
      <c r="C109" s="333"/>
      <c r="D109" s="15">
        <f>D108/T103</f>
        <v>0.30215419501133789</v>
      </c>
      <c r="E109" s="16">
        <f>E108/V103</f>
        <v>0.34166666666666667</v>
      </c>
      <c r="F109" s="340"/>
      <c r="G109" s="364"/>
      <c r="H109" s="334" t="s">
        <v>34</v>
      </c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6"/>
      <c r="T109" s="353"/>
      <c r="U109" s="354"/>
      <c r="V109" s="319"/>
      <c r="W109" s="81" t="str">
        <f t="shared" si="30"/>
        <v/>
      </c>
    </row>
    <row r="110" spans="1:23" s="5" customFormat="1" ht="20.100000000000001" customHeight="1" thickBot="1" x14ac:dyDescent="0.25">
      <c r="A110" s="343"/>
      <c r="B110" s="344"/>
      <c r="C110" s="345"/>
      <c r="D110" s="9"/>
      <c r="E110" s="10"/>
      <c r="F110" s="362"/>
      <c r="G110" s="365"/>
      <c r="H110" s="346">
        <f>H15+I15+H44+I44+H49+I49+H70+I70</f>
        <v>390</v>
      </c>
      <c r="I110" s="347"/>
      <c r="J110" s="54">
        <f>J15+J44+J49+J70</f>
        <v>30</v>
      </c>
      <c r="K110" s="347">
        <f>K15+L15+K44+L44+K49+L49+K70+L70</f>
        <v>390</v>
      </c>
      <c r="L110" s="347"/>
      <c r="M110" s="55">
        <f>M15+M44+M49+M70</f>
        <v>30</v>
      </c>
      <c r="N110" s="357">
        <f>N15+O15+N44+O44+N49+O49+N70+O70</f>
        <v>479</v>
      </c>
      <c r="O110" s="347"/>
      <c r="P110" s="56">
        <f>P15+P44+P49+P70</f>
        <v>29</v>
      </c>
      <c r="Q110" s="348">
        <f>Q15+R15+Q44+R44+Q49+R49+Q70+R70</f>
        <v>505</v>
      </c>
      <c r="R110" s="347"/>
      <c r="S110" s="54">
        <f>S15+S44+S49+S70</f>
        <v>31</v>
      </c>
      <c r="T110" s="355"/>
      <c r="U110" s="356"/>
      <c r="V110" s="320"/>
      <c r="W110" s="81" t="str">
        <f t="shared" si="30"/>
        <v/>
      </c>
    </row>
    <row r="111" spans="1:23" s="5" customFormat="1" ht="20.100000000000001" customHeight="1" thickTop="1" x14ac:dyDescent="0.2">
      <c r="A111" s="255"/>
      <c r="B111" s="256"/>
      <c r="C111" s="257"/>
      <c r="D111" s="8"/>
      <c r="E111" s="8"/>
      <c r="F111" s="258">
        <f>SUM(F103:G110)</f>
        <v>1764</v>
      </c>
      <c r="G111" s="259"/>
      <c r="H111" s="260" t="str">
        <f>IF(T103=1560,T103,"Nieprawidłowa liczba godzin. Powinno być 1560")</f>
        <v>Nieprawidłowa liczba godzin. Powinno być 1560</v>
      </c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2"/>
      <c r="T111" s="241">
        <f>IF(V103&lt;120,"Brakuje ECTS!",V103)</f>
        <v>120</v>
      </c>
      <c r="U111" s="242"/>
      <c r="V111" s="243"/>
      <c r="W111" s="81" t="str">
        <f t="shared" si="30"/>
        <v/>
      </c>
    </row>
    <row r="112" spans="1:23" s="5" customFormat="1" ht="20.100000000000001" customHeight="1" thickBot="1" x14ac:dyDescent="0.25">
      <c r="A112" s="244" t="s">
        <v>14</v>
      </c>
      <c r="B112" s="245"/>
      <c r="C112" s="246"/>
      <c r="D112" s="247">
        <f>SUM(H112:S112)</f>
        <v>9</v>
      </c>
      <c r="E112" s="248"/>
      <c r="F112" s="248"/>
      <c r="G112" s="248"/>
      <c r="H112" s="249">
        <f>COUNTIF(W11:W121,"E1")</f>
        <v>2</v>
      </c>
      <c r="I112" s="250"/>
      <c r="J112" s="251"/>
      <c r="K112" s="252">
        <f>COUNTIF(W11:W121,"E2")</f>
        <v>1</v>
      </c>
      <c r="L112" s="250"/>
      <c r="M112" s="253"/>
      <c r="N112" s="254">
        <f>COUNTIF(W11:W121,"E3")</f>
        <v>3</v>
      </c>
      <c r="O112" s="250"/>
      <c r="P112" s="251"/>
      <c r="Q112" s="250">
        <f>COUNTIF(W11:W121,"E3")</f>
        <v>3</v>
      </c>
      <c r="R112" s="250"/>
      <c r="S112" s="253"/>
      <c r="T112" s="236"/>
      <c r="U112" s="237"/>
      <c r="V112" s="238"/>
      <c r="W112" s="81" t="str">
        <f t="shared" si="30"/>
        <v/>
      </c>
    </row>
    <row r="113" spans="1:23" s="5" customFormat="1" ht="20.100000000000001" customHeight="1" thickTop="1" x14ac:dyDescent="0.2">
      <c r="A113" s="239" t="s">
        <v>25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79" t="str">
        <f t="shared" si="30"/>
        <v/>
      </c>
    </row>
    <row r="114" spans="1:23" s="5" customFormat="1" ht="20.100000000000001" customHeight="1" x14ac:dyDescent="0.2">
      <c r="A114" s="239" t="s">
        <v>56</v>
      </c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79" t="str">
        <f t="shared" si="30"/>
        <v/>
      </c>
    </row>
    <row r="115" spans="1:23" s="5" customFormat="1" ht="43.5" customHeight="1" x14ac:dyDescent="0.2">
      <c r="A115" s="240" t="s">
        <v>119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</row>
    <row r="116" spans="1:23" s="5" customFormat="1" ht="20.100000000000001" customHeight="1" x14ac:dyDescent="0.2">
      <c r="A116" s="235" t="s">
        <v>97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81" t="str">
        <f>CONCATENATE(U58,V58)</f>
        <v/>
      </c>
    </row>
    <row r="117" spans="1:23" s="4" customFormat="1" ht="20.100000000000001" customHeight="1" x14ac:dyDescent="0.2">
      <c r="A117" s="190" t="s">
        <v>165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77"/>
    </row>
    <row r="118" spans="1:23" s="4" customFormat="1" ht="20.100000000000001" customHeight="1" x14ac:dyDescent="0.2">
      <c r="A118" s="189" t="s">
        <v>164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77"/>
    </row>
    <row r="119" spans="1:23" s="4" customFormat="1" ht="20.100000000000001" customHeight="1" x14ac:dyDescent="0.2">
      <c r="B119" s="69"/>
      <c r="C119" s="69"/>
      <c r="W119" s="77"/>
    </row>
    <row r="120" spans="1:23" s="4" customFormat="1" ht="20.100000000000001" customHeight="1" x14ac:dyDescent="0.2">
      <c r="B120" s="69"/>
      <c r="C120" s="69"/>
      <c r="W120" s="77"/>
    </row>
    <row r="121" spans="1:23" s="4" customFormat="1" ht="20.100000000000001" customHeight="1" x14ac:dyDescent="0.2">
      <c r="B121" s="69"/>
      <c r="C121" s="69"/>
      <c r="W121" s="77"/>
    </row>
  </sheetData>
  <customSheetViews>
    <customSheetView guid="{63D47E3E-C6E1-4F05-B4CE-62BE0BC00A13}" scale="80" showPageBreaks="1" printArea="1" view="pageBreakPreview">
      <pane xSplit="5" ySplit="10" topLeftCell="J11" activePane="bottomRight" state="frozen"/>
      <selection pane="bottomRight" activeCell="S63" sqref="S63"/>
      <colBreaks count="1" manualBreakCount="1">
        <brk id="22" max="1048575" man="1"/>
      </colBreaks>
      <pageMargins left="0.25" right="0.25" top="0.75" bottom="0.75" header="0.3" footer="0.3"/>
      <printOptions gridLines="1"/>
      <pageSetup paperSize="9" scale="42" orientation="portrait" verticalDpi="300" r:id="rId1"/>
    </customSheetView>
  </customSheetViews>
  <mergeCells count="116">
    <mergeCell ref="H7:H8"/>
    <mergeCell ref="I7:I8"/>
    <mergeCell ref="J7:J8"/>
    <mergeCell ref="R7:R8"/>
    <mergeCell ref="S7:S8"/>
    <mergeCell ref="K7:K8"/>
    <mergeCell ref="A1:V1"/>
    <mergeCell ref="A2:V2"/>
    <mergeCell ref="A3:V3"/>
    <mergeCell ref="A4:V4"/>
    <mergeCell ref="A5:A8"/>
    <mergeCell ref="C5:C8"/>
    <mergeCell ref="B85:B96"/>
    <mergeCell ref="A9:V9"/>
    <mergeCell ref="A10:V10"/>
    <mergeCell ref="A16:V16"/>
    <mergeCell ref="A59:V59"/>
    <mergeCell ref="A99:V99"/>
    <mergeCell ref="B28:B31"/>
    <mergeCell ref="B60:B69"/>
    <mergeCell ref="A51:V51"/>
    <mergeCell ref="A58:V58"/>
    <mergeCell ref="A106:C106"/>
    <mergeCell ref="F103:F110"/>
    <mergeCell ref="G103:G110"/>
    <mergeCell ref="H103:I103"/>
    <mergeCell ref="J103:J105"/>
    <mergeCell ref="K103:L103"/>
    <mergeCell ref="M103:M105"/>
    <mergeCell ref="Q103:R103"/>
    <mergeCell ref="S103:S105"/>
    <mergeCell ref="A107:C107"/>
    <mergeCell ref="V103:V110"/>
    <mergeCell ref="N103:O103"/>
    <mergeCell ref="A104:C104"/>
    <mergeCell ref="P103:P105"/>
    <mergeCell ref="A105:C105"/>
    <mergeCell ref="Q108:R108"/>
    <mergeCell ref="A109:C109"/>
    <mergeCell ref="H109:S109"/>
    <mergeCell ref="A103:C103"/>
    <mergeCell ref="H105:I105"/>
    <mergeCell ref="K105:L105"/>
    <mergeCell ref="A110:C110"/>
    <mergeCell ref="H110:I110"/>
    <mergeCell ref="K110:L110"/>
    <mergeCell ref="Q110:R110"/>
    <mergeCell ref="Q105:R105"/>
    <mergeCell ref="H106:S106"/>
    <mergeCell ref="T103:U110"/>
    <mergeCell ref="N110:O110"/>
    <mergeCell ref="A108:C108"/>
    <mergeCell ref="H108:I108"/>
    <mergeCell ref="K108:L108"/>
    <mergeCell ref="N108:O108"/>
    <mergeCell ref="N105:O105"/>
    <mergeCell ref="Q101:S102"/>
    <mergeCell ref="A71:V71"/>
    <mergeCell ref="B72:B82"/>
    <mergeCell ref="B11:B14"/>
    <mergeCell ref="B17:B22"/>
    <mergeCell ref="B23:B27"/>
    <mergeCell ref="T100:V101"/>
    <mergeCell ref="B32:B36"/>
    <mergeCell ref="B37:B38"/>
    <mergeCell ref="B39:B41"/>
    <mergeCell ref="B46:B47"/>
    <mergeCell ref="B52:B56"/>
    <mergeCell ref="A45:V45"/>
    <mergeCell ref="A50:V50"/>
    <mergeCell ref="A100:C102"/>
    <mergeCell ref="D100:E101"/>
    <mergeCell ref="F100:G101"/>
    <mergeCell ref="H100:M100"/>
    <mergeCell ref="T102:U102"/>
    <mergeCell ref="N100:S100"/>
    <mergeCell ref="H101:J102"/>
    <mergeCell ref="K101:M102"/>
    <mergeCell ref="N101:P102"/>
    <mergeCell ref="A84:V84"/>
    <mergeCell ref="A114:V114"/>
    <mergeCell ref="A115:W115"/>
    <mergeCell ref="T111:V111"/>
    <mergeCell ref="A112:C112"/>
    <mergeCell ref="D112:G112"/>
    <mergeCell ref="H112:J112"/>
    <mergeCell ref="K112:M112"/>
    <mergeCell ref="N112:P112"/>
    <mergeCell ref="Q112:S112"/>
    <mergeCell ref="A111:C111"/>
    <mergeCell ref="F111:G111"/>
    <mergeCell ref="H111:S111"/>
    <mergeCell ref="A118:V118"/>
    <mergeCell ref="A117:V117"/>
    <mergeCell ref="D5:G6"/>
    <mergeCell ref="H5:M5"/>
    <mergeCell ref="N5:S5"/>
    <mergeCell ref="T5:T8"/>
    <mergeCell ref="U5:V8"/>
    <mergeCell ref="F7:F8"/>
    <mergeCell ref="G7:G8"/>
    <mergeCell ref="D7:E7"/>
    <mergeCell ref="A98:V98"/>
    <mergeCell ref="H6:J6"/>
    <mergeCell ref="K6:M6"/>
    <mergeCell ref="N6:P6"/>
    <mergeCell ref="Q6:S6"/>
    <mergeCell ref="Q7:Q8"/>
    <mergeCell ref="L7:L8"/>
    <mergeCell ref="M7:M8"/>
    <mergeCell ref="N7:N8"/>
    <mergeCell ref="O7:O8"/>
    <mergeCell ref="P7:P8"/>
    <mergeCell ref="A116:V116"/>
    <mergeCell ref="T112:V112"/>
    <mergeCell ref="A113:V113"/>
  </mergeCells>
  <printOptions gridLines="1"/>
  <pageMargins left="0.23622047244094491" right="0.23622047244094491" top="0.74803149606299213" bottom="0.74803149606299213" header="0.31496062992125984" footer="0.31496062992125984"/>
  <pageSetup paperSize="9" scale="42" fitToHeight="0" orientation="portrait" horizontalDpi="300" verticalDpi="300" r:id="rId2"/>
  <rowBreaks count="1" manualBreakCount="1">
    <brk id="9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Stacj. Tir II st.</vt:lpstr>
      <vt:lpstr>'Stacj. Tir II st.'!Obszar_wydruku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rektorat</cp:lastModifiedBy>
  <cp:lastPrinted>2022-05-23T09:33:39Z</cp:lastPrinted>
  <dcterms:created xsi:type="dcterms:W3CDTF">1997-02-26T13:46:56Z</dcterms:created>
  <dcterms:modified xsi:type="dcterms:W3CDTF">2022-05-23T09:33:46Z</dcterms:modified>
</cp:coreProperties>
</file>