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ktorat\OneDrive - Akademia Wychowania Fizycznego im. Jerzego Kukuczki w Katowicach\Dokumenty\senat\kadencja 2020-2024\2022\maj\po radach\"/>
    </mc:Choice>
  </mc:AlternateContent>
  <bookViews>
    <workbookView xWindow="0" yWindow="0" windowWidth="28800" windowHeight="12330"/>
  </bookViews>
  <sheets>
    <sheet name="TIR I ST. OP" sheetId="8" r:id="rId1"/>
  </sheets>
  <definedNames>
    <definedName name="_xlnm.Print_Area" localSheetId="0">'TIR I ST. OP'!$A$1:$AB$125</definedName>
  </definedNames>
  <calcPr calcId="162913"/>
</workbook>
</file>

<file path=xl/calcChain.xml><?xml version="1.0" encoding="utf-8"?>
<calcChain xmlns="http://schemas.openxmlformats.org/spreadsheetml/2006/main">
  <c r="AB59" i="8" l="1"/>
  <c r="G59" i="8"/>
  <c r="F59" i="8"/>
  <c r="E59" i="8"/>
  <c r="D59" i="8" l="1"/>
  <c r="AB51" i="8"/>
  <c r="AB94" i="8" l="1"/>
  <c r="AC94" i="8" s="1"/>
  <c r="G94" i="8"/>
  <c r="F94" i="8"/>
  <c r="D94" i="8" s="1"/>
  <c r="E94" i="8"/>
  <c r="AB98" i="8" l="1"/>
  <c r="G98" i="8"/>
  <c r="F98" i="8"/>
  <c r="E98" i="8"/>
  <c r="D98" i="8" l="1"/>
  <c r="AF12" i="8"/>
  <c r="AC20" i="8"/>
  <c r="AC21" i="8"/>
  <c r="AC53" i="8"/>
  <c r="AC54" i="8"/>
  <c r="AC61" i="8"/>
  <c r="AC62" i="8"/>
  <c r="AC65" i="8"/>
  <c r="AC66" i="8"/>
  <c r="AC67" i="8"/>
  <c r="AC80" i="8"/>
  <c r="AC92" i="8"/>
  <c r="AC101" i="8"/>
  <c r="AC102" i="8"/>
  <c r="AC103" i="8"/>
  <c r="AC104" i="8"/>
  <c r="AC105" i="8"/>
  <c r="AC107" i="8"/>
  <c r="AC108" i="8"/>
  <c r="AC109" i="8"/>
  <c r="AC110" i="8"/>
  <c r="AC111" i="8"/>
  <c r="AC112" i="8"/>
  <c r="AC113" i="8"/>
  <c r="AC114" i="8"/>
  <c r="AC115" i="8"/>
  <c r="AC116" i="8"/>
  <c r="AC117" i="8"/>
  <c r="AC118" i="8"/>
  <c r="AC123" i="8"/>
  <c r="AC124" i="8"/>
  <c r="AC125" i="8"/>
  <c r="AC126" i="8"/>
  <c r="AC127" i="8"/>
  <c r="AC128" i="8"/>
  <c r="AC129" i="8"/>
  <c r="AC130" i="8"/>
  <c r="AC131" i="8"/>
  <c r="AC132" i="8"/>
  <c r="AC133" i="8"/>
  <c r="AC134" i="8"/>
  <c r="AC135" i="8"/>
  <c r="AC136" i="8"/>
  <c r="AC137" i="8"/>
  <c r="AC138" i="8"/>
  <c r="AB77" i="8" l="1"/>
  <c r="AB78" i="8"/>
  <c r="AB56" i="8"/>
  <c r="G19" i="8"/>
  <c r="F19" i="8"/>
  <c r="E19" i="8"/>
  <c r="E23" i="8"/>
  <c r="E24" i="8"/>
  <c r="AH24" i="8" s="1"/>
  <c r="E25" i="8"/>
  <c r="AH25" i="8" s="1"/>
  <c r="E26" i="8"/>
  <c r="AE26" i="8" s="1"/>
  <c r="E27" i="8"/>
  <c r="AG27" i="8" s="1"/>
  <c r="E28" i="8"/>
  <c r="E29" i="8"/>
  <c r="AE29" i="8" s="1"/>
  <c r="E30" i="8"/>
  <c r="AE30" i="8" s="1"/>
  <c r="E31" i="8"/>
  <c r="AE31" i="8" s="1"/>
  <c r="E32" i="8"/>
  <c r="AF32" i="8" s="1"/>
  <c r="E33" i="8"/>
  <c r="AG33" i="8" s="1"/>
  <c r="E34" i="8"/>
  <c r="E35" i="8"/>
  <c r="AF35" i="8" s="1"/>
  <c r="E36" i="8"/>
  <c r="AF36" i="8" s="1"/>
  <c r="E37" i="8"/>
  <c r="AF37" i="8" s="1"/>
  <c r="E38" i="8"/>
  <c r="AF38" i="8" s="1"/>
  <c r="E39" i="8"/>
  <c r="AF39" i="8" s="1"/>
  <c r="E40" i="8"/>
  <c r="AE40" i="8" s="1"/>
  <c r="E41" i="8"/>
  <c r="AE41" i="8" s="1"/>
  <c r="E42" i="8"/>
  <c r="AE42" i="8" s="1"/>
  <c r="E43" i="8"/>
  <c r="AE43" i="8" s="1"/>
  <c r="E44" i="8"/>
  <c r="E45" i="8"/>
  <c r="E46" i="8"/>
  <c r="E47" i="8"/>
  <c r="AE47" i="8" s="1"/>
  <c r="E48" i="8"/>
  <c r="AE48" i="8" s="1"/>
  <c r="E49" i="8"/>
  <c r="E50" i="8"/>
  <c r="AE50" i="8" s="1"/>
  <c r="E52" i="8"/>
  <c r="F5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2" i="8"/>
  <c r="E56" i="8"/>
  <c r="F56" i="8"/>
  <c r="G56" i="8"/>
  <c r="AB19" i="8"/>
  <c r="AB39" i="8"/>
  <c r="AB44" i="8"/>
  <c r="AB45" i="8"/>
  <c r="AB46" i="8"/>
  <c r="AB49" i="8"/>
  <c r="AB90" i="8"/>
  <c r="E95" i="8"/>
  <c r="F95" i="8"/>
  <c r="G95" i="8"/>
  <c r="AB100" i="8"/>
  <c r="H20" i="8"/>
  <c r="I20" i="8"/>
  <c r="J20" i="8"/>
  <c r="T53" i="8"/>
  <c r="R53" i="8"/>
  <c r="U53" i="8"/>
  <c r="V53" i="8"/>
  <c r="Y53" i="8"/>
  <c r="X53" i="8"/>
  <c r="S53" i="8"/>
  <c r="D41" i="8" l="1"/>
  <c r="D37" i="8"/>
  <c r="D48" i="8"/>
  <c r="D44" i="8"/>
  <c r="D40" i="8"/>
  <c r="D95" i="8"/>
  <c r="D19" i="8"/>
  <c r="D56" i="8"/>
  <c r="D49" i="8"/>
  <c r="D45" i="8"/>
  <c r="D33" i="8"/>
  <c r="D29" i="8"/>
  <c r="D36" i="8"/>
  <c r="D32" i="8"/>
  <c r="D28" i="8"/>
  <c r="D24" i="8"/>
  <c r="D47" i="8"/>
  <c r="D43" i="8"/>
  <c r="D39" i="8"/>
  <c r="D35" i="8"/>
  <c r="D31" i="8"/>
  <c r="D27" i="8"/>
  <c r="D23" i="8"/>
  <c r="D50" i="8"/>
  <c r="D46" i="8"/>
  <c r="D42" i="8"/>
  <c r="D38" i="8"/>
  <c r="D30" i="8"/>
  <c r="D26" i="8"/>
  <c r="D52" i="8"/>
  <c r="D25" i="8"/>
  <c r="D34" i="8"/>
  <c r="E97" i="8"/>
  <c r="AE97" i="8" s="1"/>
  <c r="F97" i="8"/>
  <c r="G97" i="8"/>
  <c r="AB97" i="8"/>
  <c r="AC97" i="8" s="1"/>
  <c r="H101" i="8"/>
  <c r="I101" i="8"/>
  <c r="J101" i="8"/>
  <c r="K101" i="8"/>
  <c r="L101" i="8"/>
  <c r="M101" i="8"/>
  <c r="N101" i="8"/>
  <c r="O101" i="8"/>
  <c r="P101" i="8"/>
  <c r="Q101" i="8"/>
  <c r="R101" i="8"/>
  <c r="S101" i="8"/>
  <c r="T101" i="8"/>
  <c r="U101" i="8"/>
  <c r="V101" i="8"/>
  <c r="W101" i="8"/>
  <c r="X101" i="8"/>
  <c r="E93" i="8"/>
  <c r="AF93" i="8" s="1"/>
  <c r="F93" i="8"/>
  <c r="G93" i="8"/>
  <c r="AB93" i="8"/>
  <c r="AC93" i="8" s="1"/>
  <c r="E96" i="8"/>
  <c r="AE96" i="8" s="1"/>
  <c r="F96" i="8"/>
  <c r="G96" i="8"/>
  <c r="AB96" i="8"/>
  <c r="AC96" i="8" s="1"/>
  <c r="E99" i="8"/>
  <c r="AE99" i="8" s="1"/>
  <c r="F99" i="8"/>
  <c r="G99" i="8"/>
  <c r="AB99" i="8"/>
  <c r="AC99" i="8" s="1"/>
  <c r="E100" i="8"/>
  <c r="F100" i="8"/>
  <c r="G100" i="8"/>
  <c r="Y101" i="8"/>
  <c r="K20" i="8"/>
  <c r="L20" i="8"/>
  <c r="M20" i="8"/>
  <c r="N20" i="8"/>
  <c r="O20" i="8"/>
  <c r="P20" i="8"/>
  <c r="Q20" i="8"/>
  <c r="R20" i="8"/>
  <c r="S20" i="8"/>
  <c r="T20" i="8"/>
  <c r="U20" i="8"/>
  <c r="V20" i="8"/>
  <c r="W20" i="8"/>
  <c r="X20" i="8"/>
  <c r="Y20" i="8"/>
  <c r="E87" i="8"/>
  <c r="AG87" i="8" s="1"/>
  <c r="E88" i="8"/>
  <c r="AF88" i="8" s="1"/>
  <c r="E89" i="8"/>
  <c r="AF89" i="8" s="1"/>
  <c r="E90" i="8"/>
  <c r="F87" i="8"/>
  <c r="F88" i="8"/>
  <c r="F89" i="8"/>
  <c r="F90" i="8"/>
  <c r="G87" i="8"/>
  <c r="G88" i="8"/>
  <c r="G89" i="8"/>
  <c r="G90" i="8"/>
  <c r="E76" i="8"/>
  <c r="AE76" i="8" s="1"/>
  <c r="E77" i="8"/>
  <c r="E78" i="8"/>
  <c r="F76" i="8"/>
  <c r="F77" i="8"/>
  <c r="F78" i="8"/>
  <c r="G76" i="8"/>
  <c r="G77" i="8"/>
  <c r="G78" i="8"/>
  <c r="I79" i="8"/>
  <c r="J79" i="8"/>
  <c r="K79" i="8"/>
  <c r="L79" i="8"/>
  <c r="M79" i="8"/>
  <c r="N79" i="8"/>
  <c r="O79" i="8"/>
  <c r="P79" i="8"/>
  <c r="Q79" i="8"/>
  <c r="R79" i="8"/>
  <c r="S79" i="8"/>
  <c r="T79" i="8"/>
  <c r="U79" i="8"/>
  <c r="V79" i="8"/>
  <c r="W79" i="8"/>
  <c r="X79" i="8"/>
  <c r="Y79" i="8"/>
  <c r="H79" i="8"/>
  <c r="I91" i="8"/>
  <c r="J91" i="8"/>
  <c r="K91" i="8"/>
  <c r="L91" i="8"/>
  <c r="M91" i="8"/>
  <c r="N91" i="8"/>
  <c r="O91" i="8"/>
  <c r="P91" i="8"/>
  <c r="Q91" i="8"/>
  <c r="R91" i="8"/>
  <c r="S91" i="8"/>
  <c r="T91" i="8"/>
  <c r="U91" i="8"/>
  <c r="V91" i="8"/>
  <c r="W91" i="8"/>
  <c r="X91" i="8"/>
  <c r="Y91" i="8"/>
  <c r="H91" i="8"/>
  <c r="D93" i="8" l="1"/>
  <c r="D100" i="8"/>
  <c r="D96" i="8"/>
  <c r="D97" i="8"/>
  <c r="D77" i="8"/>
  <c r="D87" i="8"/>
  <c r="D76" i="8"/>
  <c r="D90" i="8"/>
  <c r="G101" i="8"/>
  <c r="D89" i="8"/>
  <c r="D78" i="8"/>
  <c r="D88" i="8"/>
  <c r="E101" i="8"/>
  <c r="E111" i="8" s="1"/>
  <c r="D99" i="8"/>
  <c r="F101" i="8"/>
  <c r="AB89" i="8"/>
  <c r="AB88" i="8"/>
  <c r="AB87" i="8"/>
  <c r="AC87" i="8" s="1"/>
  <c r="AB86" i="8"/>
  <c r="AC86" i="8" s="1"/>
  <c r="G86" i="8"/>
  <c r="F86" i="8"/>
  <c r="E86" i="8"/>
  <c r="AH86" i="8" s="1"/>
  <c r="AB85" i="8"/>
  <c r="AC85" i="8" s="1"/>
  <c r="G85" i="8"/>
  <c r="F85" i="8"/>
  <c r="E85" i="8"/>
  <c r="AF85" i="8" s="1"/>
  <c r="AB84" i="8"/>
  <c r="G84" i="8"/>
  <c r="F84" i="8"/>
  <c r="E84" i="8"/>
  <c r="AG84" i="8" s="1"/>
  <c r="AB83" i="8"/>
  <c r="G83" i="8"/>
  <c r="F83" i="8"/>
  <c r="E83" i="8"/>
  <c r="AE83" i="8" s="1"/>
  <c r="AB82" i="8"/>
  <c r="G82" i="8"/>
  <c r="F82" i="8"/>
  <c r="E82" i="8"/>
  <c r="AG82" i="8" s="1"/>
  <c r="AB81" i="8"/>
  <c r="G81" i="8"/>
  <c r="F81" i="8"/>
  <c r="E81" i="8"/>
  <c r="AF81" i="8" s="1"/>
  <c r="G91" i="8" l="1"/>
  <c r="D101" i="8"/>
  <c r="D111" i="8" s="1"/>
  <c r="F91" i="8"/>
  <c r="E91" i="8"/>
  <c r="D82" i="8"/>
  <c r="D85" i="8"/>
  <c r="D86" i="8"/>
  <c r="D83" i="8"/>
  <c r="D84" i="8"/>
  <c r="D81" i="8"/>
  <c r="AB34" i="8"/>
  <c r="AB23" i="8"/>
  <c r="AB24" i="8"/>
  <c r="AC24" i="8" s="1"/>
  <c r="AB25" i="8"/>
  <c r="AC25" i="8" s="1"/>
  <c r="AB26" i="8"/>
  <c r="AC26" i="8" s="1"/>
  <c r="AB27" i="8"/>
  <c r="AC27" i="8" s="1"/>
  <c r="AB28" i="8"/>
  <c r="AB29" i="8"/>
  <c r="AC29" i="8" s="1"/>
  <c r="AB30" i="8"/>
  <c r="AC30" i="8" s="1"/>
  <c r="AB31" i="8"/>
  <c r="AC31" i="8" s="1"/>
  <c r="AB32" i="8"/>
  <c r="AC32" i="8" s="1"/>
  <c r="AB33" i="8"/>
  <c r="D91" i="8" l="1"/>
  <c r="AB47" i="8"/>
  <c r="AC47" i="8" s="1"/>
  <c r="AB50" i="8" l="1"/>
  <c r="AC50" i="8" s="1"/>
  <c r="AB48" i="8"/>
  <c r="AC48" i="8" s="1"/>
  <c r="E57" i="8"/>
  <c r="AF57" i="8" s="1"/>
  <c r="E58" i="8"/>
  <c r="AF58" i="8" s="1"/>
  <c r="E60" i="8"/>
  <c r="AG60" i="8" s="1"/>
  <c r="F57" i="8"/>
  <c r="F58" i="8"/>
  <c r="F60" i="8"/>
  <c r="G57" i="8"/>
  <c r="G58" i="8"/>
  <c r="G60" i="8"/>
  <c r="K61" i="8"/>
  <c r="L61" i="8"/>
  <c r="M61" i="8"/>
  <c r="N61" i="8"/>
  <c r="O61" i="8"/>
  <c r="P61" i="8"/>
  <c r="Q61" i="8"/>
  <c r="R61" i="8"/>
  <c r="S61" i="8"/>
  <c r="T61" i="8"/>
  <c r="U61" i="8"/>
  <c r="V61" i="8"/>
  <c r="W61" i="8"/>
  <c r="X61" i="8"/>
  <c r="Y61" i="8"/>
  <c r="I61" i="8"/>
  <c r="J61" i="8"/>
  <c r="I53" i="8"/>
  <c r="D60" i="8" l="1"/>
  <c r="D58" i="8"/>
  <c r="D57" i="8"/>
  <c r="E16" i="8" l="1"/>
  <c r="AG16" i="8" s="1"/>
  <c r="H53" i="8"/>
  <c r="J53" i="8"/>
  <c r="K53" i="8"/>
  <c r="L53" i="8"/>
  <c r="M53" i="8"/>
  <c r="N53" i="8"/>
  <c r="O53" i="8"/>
  <c r="P53" i="8"/>
  <c r="Q53" i="8"/>
  <c r="W53" i="8"/>
  <c r="H61" i="8"/>
  <c r="G68" i="8" l="1"/>
  <c r="G69" i="8"/>
  <c r="G70" i="8"/>
  <c r="G71" i="8"/>
  <c r="G72" i="8"/>
  <c r="G73" i="8"/>
  <c r="G74" i="8"/>
  <c r="G75" i="8"/>
  <c r="F68" i="8"/>
  <c r="F69" i="8"/>
  <c r="F70" i="8"/>
  <c r="F71" i="8"/>
  <c r="F72" i="8"/>
  <c r="F73" i="8"/>
  <c r="F74" i="8"/>
  <c r="F75" i="8"/>
  <c r="E68" i="8"/>
  <c r="AE68" i="8" s="1"/>
  <c r="E69" i="8"/>
  <c r="AE69" i="8" s="1"/>
  <c r="E70" i="8"/>
  <c r="AE70" i="8" s="1"/>
  <c r="E71" i="8"/>
  <c r="AE71" i="8" s="1"/>
  <c r="E72" i="8"/>
  <c r="AE72" i="8" s="1"/>
  <c r="E73" i="8"/>
  <c r="AE73" i="8" s="1"/>
  <c r="E74" i="8"/>
  <c r="AE74" i="8" s="1"/>
  <c r="E75" i="8"/>
  <c r="AE75" i="8" s="1"/>
  <c r="AB76" i="8"/>
  <c r="AB75" i="8"/>
  <c r="AB74" i="8"/>
  <c r="AB73" i="8"/>
  <c r="AC73" i="8" s="1"/>
  <c r="AB72" i="8"/>
  <c r="AC72" i="8" s="1"/>
  <c r="AB71" i="8"/>
  <c r="AB70" i="8"/>
  <c r="AC70" i="8" s="1"/>
  <c r="AB69" i="8"/>
  <c r="AC69" i="8" s="1"/>
  <c r="AB68" i="8"/>
  <c r="F18" i="8"/>
  <c r="G18" i="8"/>
  <c r="E18" i="8"/>
  <c r="AH18" i="8" s="1"/>
  <c r="D11" i="8"/>
  <c r="F12" i="8"/>
  <c r="F13" i="8"/>
  <c r="G13" i="8"/>
  <c r="F14" i="8"/>
  <c r="G14" i="8"/>
  <c r="F15" i="8"/>
  <c r="G15" i="8"/>
  <c r="F16" i="8"/>
  <c r="G16" i="8"/>
  <c r="F22" i="8"/>
  <c r="F53" i="8" s="1"/>
  <c r="G22" i="8"/>
  <c r="G53" i="8" s="1"/>
  <c r="E11" i="8"/>
  <c r="E13" i="8"/>
  <c r="AG13" i="8" s="1"/>
  <c r="E14" i="8"/>
  <c r="AG14" i="8" s="1"/>
  <c r="E15" i="8"/>
  <c r="AG15" i="8" s="1"/>
  <c r="E22" i="8"/>
  <c r="F17" i="8"/>
  <c r="G17" i="8"/>
  <c r="E17" i="8"/>
  <c r="AH17" i="8" s="1"/>
  <c r="F63" i="8"/>
  <c r="F64" i="8"/>
  <c r="E63" i="8"/>
  <c r="E64" i="8"/>
  <c r="AB64" i="8"/>
  <c r="AC64" i="8" s="1"/>
  <c r="AB63" i="8"/>
  <c r="AC63" i="8" s="1"/>
  <c r="AB58" i="8"/>
  <c r="AC58" i="8" s="1"/>
  <c r="AB57" i="8"/>
  <c r="AC57" i="8" s="1"/>
  <c r="AB55" i="8"/>
  <c r="AC55" i="8" s="1"/>
  <c r="AB38" i="8"/>
  <c r="AC38" i="8" s="1"/>
  <c r="AB37" i="8"/>
  <c r="AC37" i="8" s="1"/>
  <c r="AB43" i="8"/>
  <c r="AC43" i="8" s="1"/>
  <c r="AB36" i="8"/>
  <c r="AC36" i="8" s="1"/>
  <c r="AB42" i="8"/>
  <c r="AC42" i="8" s="1"/>
  <c r="AB41" i="8"/>
  <c r="AC41" i="8" s="1"/>
  <c r="AB35" i="8"/>
  <c r="AC35" i="8" s="1"/>
  <c r="AB40" i="8"/>
  <c r="AC40" i="8" s="1"/>
  <c r="AB22" i="8"/>
  <c r="AC22" i="8" s="1"/>
  <c r="AB18" i="8"/>
  <c r="AC18" i="8" s="1"/>
  <c r="AB16" i="8"/>
  <c r="AC16" i="8" s="1"/>
  <c r="AB17" i="8"/>
  <c r="AC17" i="8" s="1"/>
  <c r="AB15" i="8"/>
  <c r="AC15" i="8" s="1"/>
  <c r="AB14" i="8"/>
  <c r="AC14" i="8" s="1"/>
  <c r="AB13" i="8"/>
  <c r="AC13" i="8" s="1"/>
  <c r="AB12" i="8"/>
  <c r="AC12" i="8" s="1"/>
  <c r="AB11" i="8"/>
  <c r="AC11" i="8" s="1"/>
  <c r="N65" i="8"/>
  <c r="O65" i="8"/>
  <c r="O107" i="8" s="1"/>
  <c r="O110" i="8" s="1"/>
  <c r="H65" i="8"/>
  <c r="I65" i="8"/>
  <c r="I107" i="8" s="1"/>
  <c r="I110" i="8" s="1"/>
  <c r="K65" i="8"/>
  <c r="L65" i="8"/>
  <c r="L107" i="8" s="1"/>
  <c r="L110" i="8" s="1"/>
  <c r="Q65" i="8"/>
  <c r="R65" i="8"/>
  <c r="R107" i="8" s="1"/>
  <c r="T65" i="8"/>
  <c r="U65" i="8"/>
  <c r="U107" i="8" s="1"/>
  <c r="U110" i="8" s="1"/>
  <c r="W65" i="8"/>
  <c r="X65" i="8"/>
  <c r="X107" i="8" s="1"/>
  <c r="X110" i="8" s="1"/>
  <c r="J65" i="8"/>
  <c r="M65" i="8"/>
  <c r="P65" i="8"/>
  <c r="S65" i="8"/>
  <c r="V65" i="8"/>
  <c r="Y65" i="8"/>
  <c r="Y106" i="8" s="1"/>
  <c r="G55" i="8"/>
  <c r="G61" i="8" s="1"/>
  <c r="F55" i="8"/>
  <c r="F61" i="8" s="1"/>
  <c r="E55" i="8"/>
  <c r="AF55" i="8" s="1"/>
  <c r="G20" i="8" l="1"/>
  <c r="AG101" i="8"/>
  <c r="D12" i="8"/>
  <c r="F20" i="8"/>
  <c r="AH22" i="8"/>
  <c r="AH101" i="8" s="1"/>
  <c r="E53" i="8"/>
  <c r="AF11" i="8"/>
  <c r="AF101" i="8" s="1"/>
  <c r="E20" i="8"/>
  <c r="AE101" i="8"/>
  <c r="W107" i="8"/>
  <c r="W113" i="8"/>
  <c r="H113" i="8"/>
  <c r="H107" i="8"/>
  <c r="Y113" i="8"/>
  <c r="M113" i="8"/>
  <c r="M106" i="8"/>
  <c r="D107" i="8"/>
  <c r="D106" i="8"/>
  <c r="E79" i="8"/>
  <c r="F79" i="8"/>
  <c r="G79" i="8"/>
  <c r="P106" i="8"/>
  <c r="P113" i="8"/>
  <c r="V113" i="8"/>
  <c r="V106" i="8"/>
  <c r="J113" i="8"/>
  <c r="J106" i="8"/>
  <c r="T107" i="8"/>
  <c r="T113" i="8"/>
  <c r="K107" i="8"/>
  <c r="K113" i="8"/>
  <c r="N113" i="8"/>
  <c r="N107" i="8"/>
  <c r="Q113" i="8"/>
  <c r="Q107" i="8"/>
  <c r="Q110" i="8" s="1"/>
  <c r="S106" i="8"/>
  <c r="S113" i="8"/>
  <c r="R110" i="8"/>
  <c r="D108" i="8"/>
  <c r="F65" i="8"/>
  <c r="D61" i="8"/>
  <c r="E61" i="8"/>
  <c r="D70" i="8"/>
  <c r="D74" i="8"/>
  <c r="D71" i="8"/>
  <c r="D73" i="8"/>
  <c r="D68" i="8"/>
  <c r="D72" i="8"/>
  <c r="D69" i="8"/>
  <c r="G65" i="8"/>
  <c r="D75" i="8"/>
  <c r="D55" i="8"/>
  <c r="D16" i="8"/>
  <c r="D14" i="8"/>
  <c r="E65" i="8"/>
  <c r="E110" i="8" s="1"/>
  <c r="D17" i="8"/>
  <c r="D22" i="8"/>
  <c r="D53" i="8" s="1"/>
  <c r="D13" i="8"/>
  <c r="D18" i="8"/>
  <c r="D15" i="8"/>
  <c r="G106" i="8" l="1"/>
  <c r="D20" i="8"/>
  <c r="F106" i="8"/>
  <c r="Q108" i="8"/>
  <c r="Q111" i="8" s="1"/>
  <c r="K108" i="8"/>
  <c r="K111" i="8" s="1"/>
  <c r="K110" i="8"/>
  <c r="AB106" i="8"/>
  <c r="H110" i="8"/>
  <c r="H108" i="8"/>
  <c r="H111" i="8" s="1"/>
  <c r="N108" i="8"/>
  <c r="N111" i="8" s="1"/>
  <c r="N110" i="8"/>
  <c r="Z106" i="8"/>
  <c r="H114" i="8" s="1"/>
  <c r="T108" i="8"/>
  <c r="T111" i="8" s="1"/>
  <c r="T110" i="8"/>
  <c r="D79" i="8"/>
  <c r="W110" i="8"/>
  <c r="W108" i="8"/>
  <c r="W111" i="8" s="1"/>
  <c r="D65" i="8"/>
  <c r="D110" i="8" s="1"/>
  <c r="F114" i="8" l="1"/>
  <c r="E112" i="8"/>
  <c r="AC106" i="8"/>
  <c r="N115" i="8" s="1"/>
  <c r="D112" i="8"/>
  <c r="Z114" i="8"/>
  <c r="Q115" i="8" l="1"/>
  <c r="W115" i="8"/>
  <c r="T115" i="8"/>
  <c r="H115" i="8"/>
  <c r="K115" i="8"/>
  <c r="D115" i="8" l="1"/>
</calcChain>
</file>

<file path=xl/sharedStrings.xml><?xml version="1.0" encoding="utf-8"?>
<sst xmlns="http://schemas.openxmlformats.org/spreadsheetml/2006/main" count="365" uniqueCount="183">
  <si>
    <t>Nazwa przedmiotu</t>
  </si>
  <si>
    <t>I rok</t>
  </si>
  <si>
    <t>II rok</t>
  </si>
  <si>
    <t>III rok</t>
  </si>
  <si>
    <t xml:space="preserve">1 sem. </t>
  </si>
  <si>
    <t>2 sem.</t>
  </si>
  <si>
    <t>3 sem.</t>
  </si>
  <si>
    <t>4 sem.</t>
  </si>
  <si>
    <t>5 sem.</t>
  </si>
  <si>
    <t>6 sem.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</si>
  <si>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</si>
  <si>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</si>
  <si>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</si>
  <si>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</si>
  <si>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</si>
  <si>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</si>
  <si>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</si>
  <si>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</si>
  <si>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</si>
  <si>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</si>
  <si>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ZESTAWIENIE</t>
  </si>
  <si>
    <t>Egzaminy</t>
  </si>
  <si>
    <t>Suma godzin</t>
  </si>
  <si>
    <t>ECTS</t>
  </si>
  <si>
    <t>Ćwiczenia</t>
  </si>
  <si>
    <t>Wykłady</t>
  </si>
  <si>
    <t>Razem</t>
  </si>
  <si>
    <t>Godziny</t>
  </si>
  <si>
    <t>Lp.</t>
  </si>
  <si>
    <t>Technologia informacyjna</t>
  </si>
  <si>
    <t>Socjologia</t>
  </si>
  <si>
    <t>Razem godziny i punkty</t>
  </si>
  <si>
    <t>EC TS</t>
  </si>
  <si>
    <t>1 sem.</t>
  </si>
  <si>
    <t>E</t>
  </si>
  <si>
    <t>Prawo</t>
  </si>
  <si>
    <t>Język angielski</t>
  </si>
  <si>
    <t>Obowiązkowe szkolenie z zakresu bezpieczeństwa i higieny pracy w wymiarze 4 godzin realizowane jest na początku I semestru.</t>
  </si>
  <si>
    <t>ZALICZENIA                  (ZO - z oceną,           ZZ - "zal.")</t>
  </si>
  <si>
    <t>ZO</t>
  </si>
  <si>
    <t>ZZ</t>
  </si>
  <si>
    <t>Psychologia</t>
  </si>
  <si>
    <t>Praktyki</t>
  </si>
  <si>
    <t>W</t>
  </si>
  <si>
    <t>ĆW</t>
  </si>
  <si>
    <t>Egzaminy ( E )</t>
  </si>
  <si>
    <t>D. PRAKTYKI</t>
  </si>
  <si>
    <t>Praktyka w zakresie specjalności</t>
  </si>
  <si>
    <t>Suma godzin w tygodniu</t>
  </si>
  <si>
    <t>Razem godziny i ECTS z praktykami</t>
  </si>
  <si>
    <t>Historia architektury i sztuki</t>
  </si>
  <si>
    <t>Ekonomia</t>
  </si>
  <si>
    <t>Zarządzanie</t>
  </si>
  <si>
    <t>Filozofia</t>
  </si>
  <si>
    <t>Podstawy turystyki</t>
  </si>
  <si>
    <t>Podstawy rekreacji</t>
  </si>
  <si>
    <t>Hotelarstwo</t>
  </si>
  <si>
    <t>Geografia turystyczna</t>
  </si>
  <si>
    <t>Historia turystyki i rekreacji</t>
  </si>
  <si>
    <t>Obsługa ruchu turystycznego</t>
  </si>
  <si>
    <t>Ekonomika turystyki i rekreacji</t>
  </si>
  <si>
    <t>Ekologia i ochrona środowiska</t>
  </si>
  <si>
    <t>11.</t>
  </si>
  <si>
    <t>12.</t>
  </si>
  <si>
    <t>13.</t>
  </si>
  <si>
    <t>Praktyka w zakresie turystyki lub rekreacji</t>
  </si>
  <si>
    <t>14.</t>
  </si>
  <si>
    <t>Krajoznawstwo</t>
  </si>
  <si>
    <t>Turystyka i rekreacja zdrowotna</t>
  </si>
  <si>
    <t>15.</t>
  </si>
  <si>
    <t xml:space="preserve">Rekreacja osób starszych i niepełnosprawnych </t>
  </si>
  <si>
    <t>Animacja czasu wolnego</t>
  </si>
  <si>
    <t>Trening zdrowotny</t>
  </si>
  <si>
    <t>16.</t>
  </si>
  <si>
    <t>Organizacja imprez rekreacyjnych</t>
  </si>
  <si>
    <t>17.</t>
  </si>
  <si>
    <t>18.</t>
  </si>
  <si>
    <t>19.</t>
  </si>
  <si>
    <t>Profilaktyka i promocja zdrowia</t>
  </si>
  <si>
    <t>Zagospodarowanie w turystyce i rekreacji</t>
  </si>
  <si>
    <t>Kinezypsychoprofilaktyka</t>
  </si>
  <si>
    <t xml:space="preserve">Semestry trwają po 13 tygodni. </t>
  </si>
  <si>
    <t>Podstawy odnowy psychosomatycznej</t>
  </si>
  <si>
    <t>Kinezjologia</t>
  </si>
  <si>
    <t>Techniki relaksacyjne</t>
  </si>
  <si>
    <t>Masaż w odnowie psychosomatycznej</t>
  </si>
  <si>
    <t>Profilaktyka jogą</t>
  </si>
  <si>
    <t>Podstawy  kinezyprofilaktyki</t>
  </si>
  <si>
    <t>Podstawy prawa obsługi ruchu turystycznego</t>
  </si>
  <si>
    <t>Psychologiczne aspekty pilotażu</t>
  </si>
  <si>
    <t>Bezpieczeństwo i higiena w turystyce</t>
  </si>
  <si>
    <t>Dziedzictwo kulturowe</t>
  </si>
  <si>
    <t>Ubezpieczenia turystyczne</t>
  </si>
  <si>
    <t>Geografia regionalna świata</t>
  </si>
  <si>
    <t>Etykieta w turystyce</t>
  </si>
  <si>
    <t>Socjologiczne aspekty pilotażu</t>
  </si>
  <si>
    <t>Organizacja wycieczki turystycznej</t>
  </si>
  <si>
    <t>Pierwsza pomoc przedmedyczna</t>
  </si>
  <si>
    <t>Ochrona własności intelektualnej</t>
  </si>
  <si>
    <t>Działalność biznesowa w turystyce i rekreacji</t>
  </si>
  <si>
    <t>Współczesne formy spędzania czasu wolnego</t>
  </si>
  <si>
    <t>zdrowie i kf</t>
  </si>
  <si>
    <t>n społ</t>
  </si>
  <si>
    <t>n hum</t>
  </si>
  <si>
    <t>n przyrod</t>
  </si>
  <si>
    <t>ECTS dla obszarów</t>
  </si>
  <si>
    <t>Podstawy terenoznawstwa</t>
  </si>
  <si>
    <t>Fitness</t>
  </si>
  <si>
    <t>Turystyka i rekreacja na obszarach chronionych</t>
  </si>
  <si>
    <t>Geografia i historia śląska w ujęciu krajoznawczym</t>
  </si>
  <si>
    <t>Metodyka i programowanie rekreacji ruchowej</t>
  </si>
  <si>
    <t>Rekreacja w profilaktyce zdrowia psychospołecznego</t>
  </si>
  <si>
    <t>Elementy treningu mentalnego / coaching w rekreacji</t>
  </si>
  <si>
    <t>Kulturalno-rozrywkowe formy rekreacji</t>
  </si>
  <si>
    <t>Anatomia narządu ruchu</t>
  </si>
  <si>
    <t>Geocaching</t>
  </si>
  <si>
    <t>Podstawy fizjologii człowieka</t>
  </si>
  <si>
    <t>Terytorialne systemy rekreacyjne</t>
  </si>
  <si>
    <t>PLAN STACJONARNYCH STUDIÓW PIERWSZEGO STOPNIA</t>
  </si>
  <si>
    <t xml:space="preserve">2. 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</si>
  <si>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</si>
  <si>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</si>
  <si>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</si>
  <si>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</si>
  <si>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</si>
  <si>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</si>
  <si>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</si>
  <si>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</si>
  <si>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</si>
  <si>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</si>
  <si>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</si>
  <si>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*Zaliczenie jest obligatoryjne, warunkiem uzyskania legitymacji instruktorskiej jest przystąpienie i zdanie egzminu. Legitymacja instruktorska wydawana jest po ukończeniu studiów.</t>
  </si>
  <si>
    <t xml:space="preserve">KIERUNEK  TURYSTYKA I REKREACJA  </t>
  </si>
  <si>
    <t>A. GRUPA ZAJĘĆ Z ZAKRESU NAUK PODSTAWOWYCH</t>
  </si>
  <si>
    <t>B. GRUPA ZAJĘĆ PRAKTYCZNYCH KIERUNKOWYCH</t>
  </si>
  <si>
    <t>C. GRUPA ZAJĘĆ OGÓLNOUCZELNIANYCH</t>
  </si>
  <si>
    <t>II.  GRUPAY DO WYBORU</t>
  </si>
  <si>
    <t>E. GRUPA ZAJĘĆ Z ZAKRESU SPECJALNOŚCI REKREACJA RUCHOWA Z ODNOWĄ PSYCHOSOMATYCZNĄ</t>
  </si>
  <si>
    <t>F. GRUPA ZAJĘĆ Z ZAKRESU SPECJALNOŚCI PILOT WYCIECZEK</t>
  </si>
  <si>
    <t>Grupa z zakresu specjalności</t>
  </si>
  <si>
    <t>Grupa zajęć językowych</t>
  </si>
  <si>
    <t>Grupa zajęć ogólnouczelnianych</t>
  </si>
  <si>
    <t>Grupa zajęć z nauk ekonomicznych</t>
  </si>
  <si>
    <t>Grupa zajęć z nauk humanistyczno-społecznych</t>
  </si>
  <si>
    <t>Grupa zajęć nauk medyczno-przyrodniczych</t>
  </si>
  <si>
    <t>Grupa zajęć z zakresu turystyki</t>
  </si>
  <si>
    <t xml:space="preserve">Grupa zajeć z zakresu rekreacji </t>
  </si>
  <si>
    <t>Grupa zajęć z rekreacyjnej  aktywności fizycznej</t>
  </si>
  <si>
    <t>Grupa zajęć ze specjalności - Rekreacja ruchowa z odnową psychosomatyczną</t>
  </si>
  <si>
    <t>Grupa zajęć ze specjalności - Pilot wycieczek</t>
  </si>
  <si>
    <t>F. GRUPA ZAJĘĆ DO WYBORU Z RÓŻNYCH OBSZARÓW KSZTAŁCENIA - student wybiera po jednym przedmiocie z każdego modułu, zgodnie z ofertą przedstawioną w semestrze poprzedzającym ropoczęcie zajęć</t>
  </si>
  <si>
    <t>Grupy zajęć do wyboru</t>
  </si>
  <si>
    <t>Grupy zajęć do wyboru w procentach</t>
  </si>
  <si>
    <t>Grupa zajęć do wyboru</t>
  </si>
  <si>
    <t>Specjalizacja instruktora rekreacji ruchowej I*</t>
  </si>
  <si>
    <t>Specjalizacja instruktora rekreacji ruchowej II*</t>
  </si>
  <si>
    <t>I. GRUPY ZAJĘĆ -  OBLIGATORYJNE</t>
  </si>
  <si>
    <t>Grupa zajęć do wyboru z zakresu specjalności</t>
  </si>
  <si>
    <t xml:space="preserve">Język obcy drugi do wyboru </t>
  </si>
  <si>
    <t>PROFIL: PRAKTYCZNY, TYTUŁ ZAWODOWY ABSOLWENTA: LICENCJAT</t>
  </si>
  <si>
    <t>Grupa zajęć - praktyka (minimum 6 miesięcy)</t>
  </si>
  <si>
    <t>Zajęcia z możliwością uzyskania dodatkowych uprawnień</t>
  </si>
  <si>
    <t>31.</t>
  </si>
  <si>
    <t>** Zaliczenie jest obligatoryjne, do wyboru przez studenta na 5 i 6 semestr</t>
  </si>
  <si>
    <t>Wykład monograficzny ***</t>
  </si>
  <si>
    <t>*** Zaliczenie jest obligatoryjne, do wyboru przez studenta na 4 semestr</t>
  </si>
  <si>
    <t>Formy aktywności ruchowej****</t>
  </si>
  <si>
    <t>**** Zaliczenie jest obligatoryjne, do wyboru na 3,4,5 i 6 semestr - inny przedmiot w każdym semestrze.</t>
  </si>
  <si>
    <t>***** zajęcia realizowane w formie obozu turystyki kwalifikowanej z możliwością uzyskania dodatkowych uprawnień. Zaliczenie jest zajęć jest obligatoryjne, warunkiem uzyskania uprawnień instruktora jest przystąpienie i zdanie egzaminu. Legitymacja instruktorska wydawana jest po ukończeniu studiów.</t>
  </si>
  <si>
    <t>Specjalizacja instruktora rekreacji ruchowej*****</t>
  </si>
  <si>
    <t>Terenowe formy aktywności **</t>
  </si>
  <si>
    <t>Terenowe formy aktywnościj**</t>
  </si>
  <si>
    <t xml:space="preserve">Grupy zajęć z dziedziny nauk społecznych i humanistycznych </t>
  </si>
  <si>
    <t>Grupy zajęć z dziedziny nauk medycznych i nauk o zdrowiu</t>
  </si>
  <si>
    <t>Grupy zajęć z dziedziny nauk ścisłych i przyrodniczych</t>
  </si>
  <si>
    <t xml:space="preserve">Zatwierdrzono Uchwałą Nr AR001-11-V/2019 Senatu Akademii Wychowania Fizycznego  im. Jerzego Kukuczki w Katowicach z dnia 28 maja 2019 r.         </t>
  </si>
  <si>
    <t>Podstawy turystyki aktywnej</t>
  </si>
  <si>
    <t>Podstawy nauczania na odległość</t>
  </si>
  <si>
    <t>Strona - 23 -</t>
  </si>
  <si>
    <t>Grupa zajęć z  nauk o zdrowiu</t>
  </si>
  <si>
    <t>I ROK   2022/2023</t>
  </si>
  <si>
    <t>Pilates</t>
  </si>
  <si>
    <t>Zmiany wprowadzono Uchwałą NrAR001 - 5 – IV/2020 Senatu Akademii Wychowania Fizycznego im. Jerzego Kukuczki w Katowicach z dnia 28 kwietnia 2020 r., Uchwałą Nr AR001-8-II/2020 Senatu Akademii Wychowania Fizycznego im. Jerzego Kukuczki w Katowicach z dnia 25 lutego 2020 r., Uchwałą Senatu Akademii Wychowania Fizycznego im. Jerzego Kukuczki w Katowicach nr AR001-012-V/2021 z dnia 25 maja 2021 r. oraz Uchwałą 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</si>
</sst>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name val="Arial CE"/>
      <charset val="238"/>
    </font>
    <font>
      <sz val="10"/>
      <name val="Arial CE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4"/>
      <name val="Times New Roman"/>
      <family val="1"/>
      <charset val="238"/>
    </font>
    <font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sz val="12"/>
      <name val="Arial CE"/>
      <charset val="238"/>
    </font>
    <font>
      <sz val="12"/>
      <name val="Times New Roman CE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u val="double"/>
      <sz val="12"/>
      <name val="Times New Roman CE"/>
      <family val="1"/>
      <charset val="238"/>
    </font>
    <font>
      <b/>
      <sz val="14"/>
      <name val="Times New Roman"/>
      <family val="1"/>
      <charset val="238"/>
    </font>
    <font>
      <sz val="14"/>
      <color theme="0"/>
      <name val="Times New Roman"/>
      <family val="1"/>
      <charset val="238"/>
    </font>
    <font>
      <b/>
      <sz val="12"/>
      <color theme="0"/>
      <name val="Times New Roman"/>
      <family val="1"/>
      <charset val="238"/>
    </font>
    <font>
      <sz val="12"/>
      <color theme="0"/>
      <name val="Times New Roman"/>
      <family val="1"/>
      <charset val="238"/>
    </font>
    <font>
      <sz val="12"/>
      <color theme="0"/>
      <name val="Arial CE"/>
      <charset val="238"/>
    </font>
    <font>
      <sz val="10"/>
      <color theme="0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3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418">
    <xf numFmtId="0" fontId="0" fillId="0" borderId="0" xfId="0"/>
    <xf numFmtId="0" fontId="4" fillId="0" borderId="9" xfId="0" applyFont="1" applyFill="1" applyBorder="1" applyAlignment="1" applyProtection="1">
      <alignment horizontal="center" vertical="center"/>
      <protection hidden="1"/>
    </xf>
    <xf numFmtId="0" fontId="4" fillId="0" borderId="18" xfId="0" applyFont="1" applyFill="1" applyBorder="1" applyAlignment="1" applyProtection="1">
      <alignment horizontal="center" vertical="center"/>
      <protection hidden="1"/>
    </xf>
    <xf numFmtId="0" fontId="4" fillId="0" borderId="19" xfId="0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Alignment="1" applyProtection="1">
      <alignment horizontal="center" vertical="center"/>
      <protection hidden="1"/>
    </xf>
    <xf numFmtId="0" fontId="4" fillId="2" borderId="9" xfId="0" applyFont="1" applyFill="1" applyBorder="1" applyAlignment="1" applyProtection="1">
      <alignment horizontal="center" vertical="center"/>
      <protection hidden="1"/>
    </xf>
    <xf numFmtId="0" fontId="4" fillId="2" borderId="33" xfId="0" applyFont="1" applyFill="1" applyBorder="1" applyAlignment="1" applyProtection="1">
      <alignment horizontal="center" vertical="center"/>
      <protection hidden="1"/>
    </xf>
    <xf numFmtId="0" fontId="4" fillId="2" borderId="46" xfId="0" applyFont="1" applyFill="1" applyBorder="1" applyAlignment="1" applyProtection="1">
      <alignment horizontal="center" vertical="center"/>
      <protection hidden="1"/>
    </xf>
    <xf numFmtId="0" fontId="4" fillId="2" borderId="1" xfId="0" applyFont="1" applyFill="1" applyBorder="1" applyAlignment="1" applyProtection="1">
      <alignment horizontal="center" vertical="center"/>
      <protection hidden="1"/>
    </xf>
    <xf numFmtId="1" fontId="4" fillId="2" borderId="68" xfId="0" applyNumberFormat="1" applyFont="1" applyFill="1" applyBorder="1" applyAlignment="1" applyProtection="1">
      <alignment horizontal="center" vertical="center"/>
      <protection hidden="1"/>
    </xf>
    <xf numFmtId="1" fontId="4" fillId="2" borderId="117" xfId="0" applyNumberFormat="1" applyFont="1" applyFill="1" applyBorder="1" applyAlignment="1" applyProtection="1">
      <alignment horizontal="center" vertical="center"/>
      <protection hidden="1"/>
    </xf>
    <xf numFmtId="0" fontId="4" fillId="2" borderId="38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Fill="1" applyAlignment="1" applyProtection="1">
      <alignment vertical="center"/>
      <protection hidden="1"/>
    </xf>
    <xf numFmtId="0" fontId="7" fillId="0" borderId="0" xfId="0" applyFont="1" applyFill="1" applyAlignment="1" applyProtection="1">
      <alignment vertical="center"/>
      <protection hidden="1"/>
    </xf>
    <xf numFmtId="0" fontId="3" fillId="0" borderId="0" xfId="0" applyFont="1" applyFill="1" applyAlignment="1" applyProtection="1">
      <alignment vertical="center"/>
      <protection hidden="1"/>
    </xf>
    <xf numFmtId="0" fontId="4" fillId="0" borderId="0" xfId="0" applyFont="1" applyFill="1" applyAlignment="1" applyProtection="1">
      <alignment vertical="center"/>
      <protection hidden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hidden="1"/>
    </xf>
    <xf numFmtId="0" fontId="4" fillId="2" borderId="24" xfId="0" applyFont="1" applyFill="1" applyBorder="1" applyAlignment="1" applyProtection="1">
      <alignment horizontal="center" vertical="center"/>
      <protection hidden="1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hidden="1"/>
    </xf>
    <xf numFmtId="0" fontId="4" fillId="2" borderId="14" xfId="0" applyFont="1" applyFill="1" applyBorder="1" applyAlignment="1" applyProtection="1">
      <alignment horizontal="left" vertical="center" wrapText="1" indent="1"/>
      <protection hidden="1"/>
    </xf>
    <xf numFmtId="1" fontId="4" fillId="2" borderId="15" xfId="0" applyNumberFormat="1" applyFont="1" applyFill="1" applyBorder="1" applyAlignment="1" applyProtection="1">
      <alignment horizontal="center" vertical="center" wrapText="1"/>
      <protection hidden="1"/>
    </xf>
    <xf numFmtId="0" fontId="4" fillId="2" borderId="12" xfId="0" applyFont="1" applyFill="1" applyBorder="1" applyAlignment="1" applyProtection="1">
      <alignment horizontal="center" vertical="center"/>
      <protection hidden="1"/>
    </xf>
    <xf numFmtId="0" fontId="4" fillId="2" borderId="13" xfId="1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Alignment="1" applyProtection="1">
      <alignment horizontal="center" vertical="center"/>
      <protection hidden="1"/>
    </xf>
    <xf numFmtId="0" fontId="4" fillId="2" borderId="31" xfId="0" applyFont="1" applyFill="1" applyBorder="1" applyAlignment="1" applyProtection="1">
      <alignment horizontal="center" vertical="center"/>
      <protection hidden="1"/>
    </xf>
    <xf numFmtId="0" fontId="4" fillId="2" borderId="32" xfId="0" applyFont="1" applyFill="1" applyBorder="1" applyAlignment="1" applyProtection="1">
      <alignment horizontal="center" vertical="center"/>
      <protection hidden="1"/>
    </xf>
    <xf numFmtId="0" fontId="4" fillId="2" borderId="31" xfId="0" applyFont="1" applyFill="1" applyBorder="1" applyAlignment="1" applyProtection="1">
      <alignment horizontal="center" vertical="center" wrapText="1"/>
      <protection hidden="1"/>
    </xf>
    <xf numFmtId="0" fontId="4" fillId="2" borderId="32" xfId="0" applyFont="1" applyFill="1" applyBorder="1" applyAlignment="1" applyProtection="1">
      <alignment horizontal="center" vertical="center" wrapText="1"/>
      <protection hidden="1"/>
    </xf>
    <xf numFmtId="0" fontId="4" fillId="2" borderId="33" xfId="0" applyFont="1" applyFill="1" applyBorder="1" applyAlignment="1" applyProtection="1">
      <alignment horizontal="center" vertical="center" wrapText="1"/>
      <protection hidden="1"/>
    </xf>
    <xf numFmtId="0" fontId="4" fillId="2" borderId="12" xfId="0" applyFont="1" applyFill="1" applyBorder="1" applyAlignment="1" applyProtection="1">
      <alignment horizontal="center" vertical="center" wrapText="1"/>
      <protection hidden="1"/>
    </xf>
    <xf numFmtId="0" fontId="4" fillId="2" borderId="16" xfId="0" applyFont="1" applyFill="1" applyBorder="1" applyAlignment="1" applyProtection="1">
      <alignment horizontal="center" vertical="center" wrapText="1"/>
      <protection hidden="1"/>
    </xf>
    <xf numFmtId="0" fontId="4" fillId="2" borderId="34" xfId="0" applyFont="1" applyFill="1" applyBorder="1" applyAlignment="1" applyProtection="1">
      <alignment horizontal="center" vertical="center" wrapText="1"/>
      <protection hidden="1"/>
    </xf>
    <xf numFmtId="0" fontId="4" fillId="2" borderId="15" xfId="0" applyFont="1" applyFill="1" applyBorder="1" applyAlignment="1" applyProtection="1">
      <alignment horizontal="center" vertical="center" wrapText="1"/>
      <protection hidden="1"/>
    </xf>
    <xf numFmtId="0" fontId="4" fillId="2" borderId="35" xfId="0" applyFont="1" applyFill="1" applyBorder="1" applyAlignment="1" applyProtection="1">
      <alignment horizontal="center" vertical="center"/>
      <protection hidden="1"/>
    </xf>
    <xf numFmtId="0" fontId="4" fillId="2" borderId="36" xfId="0" applyFont="1" applyFill="1" applyBorder="1" applyAlignment="1" applyProtection="1">
      <alignment horizontal="center" vertical="center"/>
      <protection hidden="1"/>
    </xf>
    <xf numFmtId="0" fontId="4" fillId="2" borderId="15" xfId="0" applyFont="1" applyFill="1" applyBorder="1" applyAlignment="1" applyProtection="1">
      <alignment horizontal="center" vertical="center"/>
      <protection hidden="1"/>
    </xf>
    <xf numFmtId="0" fontId="4" fillId="2" borderId="41" xfId="0" applyFont="1" applyFill="1" applyBorder="1" applyAlignment="1" applyProtection="1">
      <alignment horizontal="left" vertical="center" wrapText="1" indent="1"/>
      <protection hidden="1"/>
    </xf>
    <xf numFmtId="0" fontId="4" fillId="2" borderId="42" xfId="0" applyFont="1" applyFill="1" applyBorder="1" applyAlignment="1" applyProtection="1">
      <alignment horizontal="center" vertical="center"/>
      <protection hidden="1"/>
    </xf>
    <xf numFmtId="0" fontId="4" fillId="2" borderId="43" xfId="0" applyFont="1" applyFill="1" applyBorder="1" applyAlignment="1" applyProtection="1">
      <alignment horizontal="center" vertical="center"/>
      <protection hidden="1"/>
    </xf>
    <xf numFmtId="0" fontId="4" fillId="2" borderId="44" xfId="0" applyFont="1" applyFill="1" applyBorder="1" applyAlignment="1" applyProtection="1">
      <alignment horizontal="center" vertical="center"/>
      <protection hidden="1"/>
    </xf>
    <xf numFmtId="0" fontId="4" fillId="2" borderId="45" xfId="1" applyFont="1" applyFill="1" applyBorder="1" applyAlignment="1" applyProtection="1">
      <alignment horizontal="center" vertical="center"/>
      <protection hidden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hidden="1"/>
    </xf>
    <xf numFmtId="0" fontId="4" fillId="0" borderId="17" xfId="0" applyFont="1" applyFill="1" applyBorder="1" applyAlignment="1" applyProtection="1">
      <alignment horizontal="center" vertical="center"/>
      <protection hidden="1"/>
    </xf>
    <xf numFmtId="0" fontId="4" fillId="0" borderId="23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21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4" fillId="0" borderId="7" xfId="1" applyFont="1" applyFill="1" applyBorder="1" applyAlignment="1" applyProtection="1">
      <alignment horizontal="center" vertical="center"/>
      <protection locked="0"/>
    </xf>
    <xf numFmtId="0" fontId="4" fillId="0" borderId="25" xfId="1" applyFont="1" applyFill="1" applyBorder="1" applyAlignment="1" applyProtection="1">
      <alignment horizontal="center" vertical="center"/>
      <protection hidden="1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4" fillId="0" borderId="4" xfId="1" applyFont="1" applyFill="1" applyBorder="1" applyAlignment="1" applyProtection="1">
      <alignment horizontal="center" vertical="center"/>
      <protection locked="0"/>
    </xf>
    <xf numFmtId="0" fontId="4" fillId="0" borderId="26" xfId="1" applyFont="1" applyFill="1" applyBorder="1" applyAlignment="1" applyProtection="1">
      <alignment horizontal="center" vertical="center"/>
      <protection hidden="1"/>
    </xf>
    <xf numFmtId="0" fontId="4" fillId="0" borderId="12" xfId="0" applyFont="1" applyFill="1" applyBorder="1" applyAlignment="1" applyProtection="1">
      <alignment horizontal="center" vertical="center"/>
      <protection hidden="1"/>
    </xf>
    <xf numFmtId="0" fontId="4" fillId="0" borderId="13" xfId="1" applyFont="1" applyFill="1" applyBorder="1" applyAlignment="1" applyProtection="1">
      <alignment horizontal="center" vertical="center"/>
      <protection hidden="1"/>
    </xf>
    <xf numFmtId="1" fontId="4" fillId="2" borderId="22" xfId="0" applyNumberFormat="1" applyFont="1" applyFill="1" applyBorder="1" applyAlignment="1" applyProtection="1">
      <alignment vertical="center"/>
      <protection hidden="1"/>
    </xf>
    <xf numFmtId="1" fontId="4" fillId="2" borderId="48" xfId="0" applyNumberFormat="1" applyFont="1" applyFill="1" applyBorder="1" applyAlignment="1" applyProtection="1">
      <alignment vertical="center"/>
      <protection hidden="1"/>
    </xf>
    <xf numFmtId="1" fontId="4" fillId="2" borderId="49" xfId="0" applyNumberFormat="1" applyFont="1" applyFill="1" applyBorder="1" applyAlignment="1" applyProtection="1">
      <alignment vertical="center"/>
      <protection hidden="1"/>
    </xf>
    <xf numFmtId="1" fontId="4" fillId="2" borderId="50" xfId="0" applyNumberFormat="1" applyFont="1" applyFill="1" applyBorder="1" applyAlignment="1" applyProtection="1">
      <alignment vertical="center"/>
      <protection hidden="1"/>
    </xf>
    <xf numFmtId="1" fontId="4" fillId="2" borderId="51" xfId="0" applyNumberFormat="1" applyFont="1" applyFill="1" applyBorder="1" applyAlignment="1" applyProtection="1">
      <alignment vertical="center"/>
      <protection hidden="1"/>
    </xf>
    <xf numFmtId="1" fontId="4" fillId="2" borderId="52" xfId="0" applyNumberFormat="1" applyFont="1" applyFill="1" applyBorder="1" applyAlignment="1" applyProtection="1">
      <alignment vertical="center"/>
      <protection hidden="1"/>
    </xf>
    <xf numFmtId="1" fontId="4" fillId="2" borderId="19" xfId="0" applyNumberFormat="1" applyFont="1" applyFill="1" applyBorder="1" applyAlignment="1" applyProtection="1">
      <alignment vertical="center"/>
      <protection hidden="1"/>
    </xf>
    <xf numFmtId="9" fontId="4" fillId="2" borderId="38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Fill="1" applyAlignment="1" applyProtection="1">
      <alignment horizontal="left" vertical="center" wrapText="1" indent="1"/>
      <protection hidden="1"/>
    </xf>
    <xf numFmtId="0" fontId="7" fillId="0" borderId="0" xfId="0" applyFont="1" applyFill="1" applyAlignment="1" applyProtection="1">
      <alignment vertical="center" wrapText="1"/>
      <protection hidden="1"/>
    </xf>
    <xf numFmtId="0" fontId="7" fillId="0" borderId="0" xfId="0" applyFont="1" applyFill="1" applyBorder="1" applyAlignment="1" applyProtection="1">
      <alignment vertical="center"/>
      <protection hidden="1"/>
    </xf>
    <xf numFmtId="0" fontId="6" fillId="0" borderId="0" xfId="0" applyFont="1" applyFill="1" applyAlignment="1" applyProtection="1">
      <alignment vertical="center"/>
      <protection hidden="1"/>
    </xf>
    <xf numFmtId="0" fontId="6" fillId="0" borderId="0" xfId="0" applyFont="1" applyFill="1" applyAlignment="1" applyProtection="1">
      <alignment horizontal="center" vertical="center"/>
      <protection hidden="1"/>
    </xf>
    <xf numFmtId="0" fontId="4" fillId="0" borderId="20" xfId="0" applyFont="1" applyFill="1" applyBorder="1" applyAlignment="1" applyProtection="1">
      <alignment vertical="center"/>
      <protection hidden="1"/>
    </xf>
    <xf numFmtId="0" fontId="4" fillId="2" borderId="23" xfId="0" applyFont="1" applyFill="1" applyBorder="1" applyAlignment="1" applyProtection="1">
      <alignment horizontal="center" vertical="center"/>
      <protection hidden="1"/>
    </xf>
    <xf numFmtId="1" fontId="4" fillId="2" borderId="38" xfId="0" applyNumberFormat="1" applyFont="1" applyFill="1" applyBorder="1" applyAlignment="1" applyProtection="1">
      <alignment horizontal="center" vertical="center"/>
      <protection hidden="1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0" borderId="38" xfId="0" applyFont="1" applyFill="1" applyBorder="1" applyAlignment="1" applyProtection="1">
      <alignment horizontal="center" vertical="center"/>
      <protection hidden="1"/>
    </xf>
    <xf numFmtId="0" fontId="4" fillId="2" borderId="9" xfId="0" applyFont="1" applyFill="1" applyBorder="1" applyAlignment="1">
      <alignment horizontal="left" vertical="center" wrapText="1" indent="1"/>
    </xf>
    <xf numFmtId="0" fontId="4" fillId="2" borderId="9" xfId="0" applyFont="1" applyFill="1" applyBorder="1" applyAlignment="1" applyProtection="1">
      <alignment horizontal="left" vertical="center" wrapText="1" indent="1"/>
      <protection locked="0"/>
    </xf>
    <xf numFmtId="0" fontId="4" fillId="2" borderId="0" xfId="0" applyFont="1" applyFill="1" applyAlignment="1" applyProtection="1">
      <alignment horizontal="left" vertical="center" indent="1"/>
      <protection hidden="1"/>
    </xf>
    <xf numFmtId="0" fontId="4" fillId="2" borderId="24" xfId="0" applyFont="1" applyFill="1" applyBorder="1" applyAlignment="1" applyProtection="1">
      <alignment horizontal="left" vertical="center" wrapText="1" indent="1"/>
      <protection locked="0"/>
    </xf>
    <xf numFmtId="0" fontId="4" fillId="2" borderId="30" xfId="0" applyFont="1" applyFill="1" applyBorder="1" applyAlignment="1" applyProtection="1">
      <alignment horizontal="left" vertical="center" wrapText="1" indent="1"/>
      <protection locked="0"/>
    </xf>
    <xf numFmtId="0" fontId="4" fillId="0" borderId="24" xfId="0" applyFont="1" applyFill="1" applyBorder="1" applyAlignment="1" applyProtection="1">
      <alignment horizontal="left" vertical="center" wrapText="1" indent="1"/>
      <protection locked="0"/>
    </xf>
    <xf numFmtId="0" fontId="4" fillId="2" borderId="47" xfId="0" applyFont="1" applyFill="1" applyBorder="1" applyAlignment="1" applyProtection="1">
      <alignment horizontal="left" vertical="center" wrapText="1" indent="1"/>
      <protection locked="0"/>
    </xf>
    <xf numFmtId="1" fontId="4" fillId="2" borderId="3" xfId="0" applyNumberFormat="1" applyFont="1" applyFill="1" applyBorder="1" applyAlignment="1" applyProtection="1">
      <alignment vertical="center"/>
      <protection hidden="1"/>
    </xf>
    <xf numFmtId="1" fontId="4" fillId="2" borderId="53" xfId="0" applyNumberFormat="1" applyFont="1" applyFill="1" applyBorder="1" applyAlignment="1" applyProtection="1">
      <alignment vertical="center"/>
      <protection hidden="1"/>
    </xf>
    <xf numFmtId="0" fontId="8" fillId="0" borderId="0" xfId="0" applyFont="1"/>
    <xf numFmtId="0" fontId="8" fillId="0" borderId="0" xfId="0" applyFont="1" applyFill="1" applyAlignment="1" applyProtection="1">
      <alignment vertical="center"/>
      <protection hidden="1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4" fillId="0" borderId="17" xfId="0" applyFont="1" applyFill="1" applyBorder="1"/>
    <xf numFmtId="0" fontId="10" fillId="0" borderId="1" xfId="0" applyFont="1" applyFill="1" applyBorder="1" applyAlignment="1" applyProtection="1">
      <alignment horizontal="center" vertical="center"/>
      <protection hidden="1"/>
    </xf>
    <xf numFmtId="0" fontId="10" fillId="0" borderId="10" xfId="0" applyFont="1" applyFill="1" applyBorder="1" applyAlignment="1" applyProtection="1">
      <alignment horizontal="center" vertical="center"/>
      <protection hidden="1"/>
    </xf>
    <xf numFmtId="0" fontId="10" fillId="0" borderId="17" xfId="0" applyFont="1" applyFill="1" applyBorder="1" applyAlignment="1" applyProtection="1">
      <alignment horizontal="center" vertical="center"/>
      <protection hidden="1"/>
    </xf>
    <xf numFmtId="0" fontId="10" fillId="0" borderId="23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 applyProtection="1">
      <alignment horizontal="center" vertical="center"/>
      <protection locked="0"/>
    </xf>
    <xf numFmtId="0" fontId="9" fillId="0" borderId="20" xfId="0" applyFont="1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 applyProtection="1">
      <alignment horizontal="center" vertical="center"/>
      <protection locked="0"/>
    </xf>
    <xf numFmtId="0" fontId="9" fillId="0" borderId="21" xfId="0" applyFont="1" applyFill="1" applyBorder="1" applyAlignment="1" applyProtection="1">
      <alignment horizontal="center" vertical="center"/>
      <protection locked="0"/>
    </xf>
    <xf numFmtId="0" fontId="9" fillId="0" borderId="6" xfId="0" applyFont="1" applyFill="1" applyBorder="1" applyAlignment="1" applyProtection="1">
      <alignment horizontal="center" vertical="center"/>
      <protection locked="0"/>
    </xf>
    <xf numFmtId="0" fontId="10" fillId="0" borderId="7" xfId="1" applyFont="1" applyFill="1" applyBorder="1" applyAlignment="1" applyProtection="1">
      <alignment horizontal="center" vertical="center"/>
      <protection locked="0"/>
    </xf>
    <xf numFmtId="0" fontId="8" fillId="0" borderId="25" xfId="1" applyFont="1" applyFill="1" applyBorder="1" applyAlignment="1" applyProtection="1">
      <alignment horizontal="center" vertical="center"/>
      <protection hidden="1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9" fillId="0" borderId="5" xfId="0" applyFont="1" applyFill="1" applyBorder="1" applyAlignment="1" applyProtection="1">
      <alignment horizontal="center" vertical="center"/>
      <protection locked="0"/>
    </xf>
    <xf numFmtId="0" fontId="9" fillId="0" borderId="8" xfId="0" applyFont="1" applyFill="1" applyBorder="1" applyAlignment="1" applyProtection="1">
      <alignment horizontal="center" vertical="center"/>
      <protection locked="0"/>
    </xf>
    <xf numFmtId="0" fontId="10" fillId="0" borderId="4" xfId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Border="1" applyAlignment="1" applyProtection="1">
      <alignment horizontal="center" vertical="center"/>
      <protection hidden="1"/>
    </xf>
    <xf numFmtId="0" fontId="4" fillId="0" borderId="24" xfId="0" applyFont="1" applyFill="1" applyBorder="1"/>
    <xf numFmtId="0" fontId="12" fillId="0" borderId="4" xfId="1" applyFont="1" applyFill="1" applyBorder="1" applyAlignment="1" applyProtection="1">
      <alignment horizontal="center" vertical="center"/>
      <protection locked="0"/>
    </xf>
    <xf numFmtId="0" fontId="10" fillId="0" borderId="11" xfId="0" applyFont="1" applyFill="1" applyBorder="1" applyAlignment="1" applyProtection="1">
      <alignment horizontal="center" vertical="center"/>
      <protection hidden="1"/>
    </xf>
    <xf numFmtId="0" fontId="10" fillId="0" borderId="16" xfId="0" applyFont="1" applyFill="1" applyBorder="1" applyAlignment="1" applyProtection="1">
      <alignment horizontal="center" vertical="center"/>
      <protection hidden="1"/>
    </xf>
    <xf numFmtId="0" fontId="10" fillId="0" borderId="14" xfId="0" applyFont="1" applyFill="1" applyBorder="1" applyAlignment="1" applyProtection="1">
      <alignment horizontal="left" vertical="center" wrapText="1" indent="1"/>
      <protection hidden="1"/>
    </xf>
    <xf numFmtId="0" fontId="10" fillId="0" borderId="12" xfId="0" applyFont="1" applyFill="1" applyBorder="1" applyAlignment="1" applyProtection="1">
      <alignment horizontal="center" vertical="center"/>
      <protection hidden="1"/>
    </xf>
    <xf numFmtId="0" fontId="9" fillId="0" borderId="15" xfId="0" applyFont="1" applyFill="1" applyBorder="1" applyAlignment="1" applyProtection="1">
      <alignment horizontal="center" vertical="center"/>
      <protection hidden="1"/>
    </xf>
    <xf numFmtId="0" fontId="8" fillId="0" borderId="13" xfId="1" applyFont="1" applyFill="1" applyBorder="1" applyAlignment="1" applyProtection="1">
      <alignment horizontal="center" vertical="center"/>
      <protection hidden="1"/>
    </xf>
    <xf numFmtId="0" fontId="4" fillId="2" borderId="3" xfId="0" applyFont="1" applyFill="1" applyBorder="1" applyAlignment="1" applyProtection="1">
      <alignment horizontal="left" vertical="center" wrapText="1" indent="1"/>
      <protection locked="0"/>
    </xf>
    <xf numFmtId="1" fontId="3" fillId="2" borderId="54" xfId="0" applyNumberFormat="1" applyFont="1" applyFill="1" applyBorder="1" applyAlignment="1" applyProtection="1">
      <alignment vertical="center"/>
      <protection hidden="1"/>
    </xf>
    <xf numFmtId="1" fontId="3" fillId="2" borderId="55" xfId="0" applyNumberFormat="1" applyFont="1" applyFill="1" applyBorder="1" applyAlignment="1" applyProtection="1">
      <alignment vertical="center"/>
      <protection hidden="1"/>
    </xf>
    <xf numFmtId="0" fontId="4" fillId="0" borderId="47" xfId="0" applyFont="1" applyFill="1" applyBorder="1" applyAlignment="1" applyProtection="1">
      <alignment horizontal="left" vertical="center" wrapText="1" indent="1"/>
      <protection locked="0"/>
    </xf>
    <xf numFmtId="0" fontId="4" fillId="0" borderId="20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vertical="center"/>
      <protection hidden="1"/>
    </xf>
    <xf numFmtId="0" fontId="4" fillId="0" borderId="31" xfId="0" applyFont="1" applyFill="1" applyBorder="1" applyAlignment="1" applyProtection="1">
      <alignment horizontal="center" vertical="center"/>
      <protection hidden="1"/>
    </xf>
    <xf numFmtId="0" fontId="4" fillId="0" borderId="45" xfId="1" applyFont="1" applyFill="1" applyBorder="1" applyAlignment="1" applyProtection="1">
      <alignment horizontal="center" vertical="center"/>
      <protection hidden="1"/>
    </xf>
    <xf numFmtId="0" fontId="5" fillId="0" borderId="0" xfId="0" applyFont="1" applyFill="1" applyAlignment="1" applyProtection="1">
      <alignment vertical="center"/>
      <protection hidden="1"/>
    </xf>
    <xf numFmtId="0" fontId="3" fillId="3" borderId="96" xfId="0" applyFont="1" applyFill="1" applyBorder="1" applyAlignment="1" applyProtection="1">
      <alignment horizontal="center" vertical="center" wrapText="1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3" fillId="3" borderId="97" xfId="0" applyFont="1" applyFill="1" applyBorder="1" applyAlignment="1" applyProtection="1">
      <alignment horizontal="center" vertical="center" wrapText="1"/>
      <protection hidden="1"/>
    </xf>
    <xf numFmtId="0" fontId="4" fillId="3" borderId="97" xfId="0" applyFont="1" applyFill="1" applyBorder="1" applyAlignment="1" applyProtection="1">
      <alignment horizontal="center" vertical="center" wrapText="1"/>
      <protection hidden="1"/>
    </xf>
    <xf numFmtId="0" fontId="4" fillId="3" borderId="22" xfId="0" applyFont="1" applyFill="1" applyBorder="1" applyAlignment="1" applyProtection="1">
      <alignment horizontal="center" vertical="center" wrapText="1"/>
      <protection hidden="1"/>
    </xf>
    <xf numFmtId="0" fontId="3" fillId="3" borderId="20" xfId="0" applyFont="1" applyFill="1" applyBorder="1" applyAlignment="1" applyProtection="1">
      <alignment horizontal="center" vertical="center"/>
      <protection hidden="1"/>
    </xf>
    <xf numFmtId="0" fontId="4" fillId="3" borderId="0" xfId="0" applyFont="1" applyFill="1" applyAlignment="1" applyProtection="1">
      <alignment vertical="center"/>
      <protection hidden="1"/>
    </xf>
    <xf numFmtId="0" fontId="4" fillId="0" borderId="16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Fill="1" applyAlignment="1" applyProtection="1">
      <alignment horizontal="center" vertical="center" wrapText="1"/>
      <protection hidden="1"/>
    </xf>
    <xf numFmtId="0" fontId="2" fillId="0" borderId="0" xfId="0" applyFont="1" applyFill="1" applyAlignment="1" applyProtection="1">
      <alignment vertical="center" wrapText="1"/>
      <protection hidden="1"/>
    </xf>
    <xf numFmtId="0" fontId="4" fillId="0" borderId="32" xfId="0" applyFont="1" applyFill="1" applyBorder="1" applyAlignment="1" applyProtection="1">
      <alignment horizontal="center" vertical="center" wrapText="1"/>
      <protection hidden="1"/>
    </xf>
    <xf numFmtId="0" fontId="4" fillId="0" borderId="38" xfId="0" applyFont="1" applyFill="1" applyBorder="1" applyAlignment="1" applyProtection="1">
      <alignment horizontal="center" vertical="center"/>
      <protection hidden="1"/>
    </xf>
    <xf numFmtId="0" fontId="8" fillId="3" borderId="0" xfId="0" applyFont="1" applyFill="1"/>
    <xf numFmtId="0" fontId="4" fillId="2" borderId="3" xfId="0" applyFont="1" applyFill="1" applyBorder="1" applyAlignment="1">
      <alignment horizontal="left" vertical="center" wrapText="1" indent="1"/>
    </xf>
    <xf numFmtId="0" fontId="4" fillId="2" borderId="122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Fill="1" applyAlignment="1" applyProtection="1">
      <alignment vertical="center"/>
      <protection hidden="1"/>
    </xf>
    <xf numFmtId="0" fontId="15" fillId="0" borderId="0" xfId="0" applyFont="1" applyFill="1" applyAlignment="1" applyProtection="1">
      <alignment vertical="center"/>
      <protection hidden="1"/>
    </xf>
    <xf numFmtId="0" fontId="16" fillId="0" borderId="0" xfId="0" applyFont="1" applyFill="1" applyAlignment="1" applyProtection="1">
      <alignment horizontal="right" vertical="center"/>
      <protection hidden="1"/>
    </xf>
    <xf numFmtId="0" fontId="16" fillId="0" borderId="0" xfId="0" applyFont="1" applyFill="1" applyAlignment="1" applyProtection="1">
      <alignment vertical="center"/>
      <protection hidden="1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right" vertical="center"/>
      <protection hidden="1"/>
    </xf>
    <xf numFmtId="0" fontId="17" fillId="0" borderId="23" xfId="0" applyFont="1" applyFill="1" applyBorder="1" applyAlignment="1" applyProtection="1">
      <alignment horizontal="right" vertical="center"/>
      <protection hidden="1"/>
    </xf>
    <xf numFmtId="0" fontId="18" fillId="0" borderId="0" xfId="0" applyFont="1" applyFill="1" applyAlignment="1" applyProtection="1">
      <alignment vertical="center"/>
      <protection hidden="1"/>
    </xf>
    <xf numFmtId="0" fontId="8" fillId="0" borderId="0" xfId="0" applyFont="1" applyFill="1"/>
    <xf numFmtId="0" fontId="14" fillId="0" borderId="0" xfId="0" applyFont="1" applyFill="1" applyBorder="1" applyAlignment="1" applyProtection="1">
      <alignment vertical="center"/>
      <protection hidden="1"/>
    </xf>
    <xf numFmtId="0" fontId="5" fillId="0" borderId="0" xfId="0" applyFont="1" applyFill="1" applyBorder="1" applyAlignment="1" applyProtection="1">
      <alignment vertical="center"/>
      <protection hidden="1"/>
    </xf>
    <xf numFmtId="0" fontId="15" fillId="0" borderId="0" xfId="0" applyFont="1" applyFill="1" applyBorder="1" applyAlignment="1" applyProtection="1">
      <alignment vertical="center"/>
      <protection hidden="1"/>
    </xf>
    <xf numFmtId="0" fontId="3" fillId="0" borderId="0" xfId="0" applyFont="1" applyFill="1" applyBorder="1" applyAlignment="1" applyProtection="1">
      <alignment vertical="center"/>
      <protection hidden="1"/>
    </xf>
    <xf numFmtId="0" fontId="16" fillId="0" borderId="0" xfId="0" applyFont="1" applyFill="1" applyBorder="1" applyAlignment="1" applyProtection="1">
      <alignment vertical="center"/>
      <protection hidden="1"/>
    </xf>
    <xf numFmtId="0" fontId="4" fillId="0" borderId="0" xfId="0" applyFont="1" applyFill="1" applyBorder="1" applyAlignment="1" applyProtection="1">
      <alignment vertical="center"/>
      <protection hidden="1"/>
    </xf>
    <xf numFmtId="0" fontId="16" fillId="0" borderId="0" xfId="0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center" vertical="center"/>
      <protection hidden="1"/>
    </xf>
    <xf numFmtId="0" fontId="17" fillId="0" borderId="0" xfId="0" applyFont="1" applyFill="1" applyBorder="1" applyAlignment="1" applyProtection="1">
      <alignment vertical="center"/>
      <protection hidden="1"/>
    </xf>
    <xf numFmtId="0" fontId="17" fillId="0" borderId="0" xfId="0" applyFont="1" applyFill="1" applyBorder="1"/>
    <xf numFmtId="0" fontId="8" fillId="0" borderId="0" xfId="0" applyFont="1" applyFill="1" applyBorder="1"/>
    <xf numFmtId="0" fontId="18" fillId="0" borderId="0" xfId="0" applyFont="1" applyFill="1" applyBorder="1" applyAlignment="1" applyProtection="1">
      <alignment vertical="center"/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0" fontId="19" fillId="2" borderId="56" xfId="0" applyFont="1" applyFill="1" applyBorder="1" applyAlignment="1" applyProtection="1">
      <alignment horizontal="center" vertical="center" wrapText="1"/>
      <protection hidden="1"/>
    </xf>
    <xf numFmtId="0" fontId="19" fillId="2" borderId="57" xfId="0" applyFont="1" applyFill="1" applyBorder="1" applyAlignment="1" applyProtection="1">
      <alignment horizontal="center" vertical="center"/>
      <protection hidden="1"/>
    </xf>
    <xf numFmtId="0" fontId="20" fillId="2" borderId="47" xfId="0" applyFont="1" applyFill="1" applyBorder="1" applyAlignment="1" applyProtection="1">
      <alignment vertical="center" wrapText="1"/>
      <protection hidden="1"/>
    </xf>
    <xf numFmtId="1" fontId="4" fillId="2" borderId="87" xfId="0" applyNumberFormat="1" applyFont="1" applyFill="1" applyBorder="1" applyAlignment="1" applyProtection="1">
      <alignment horizontal="center" vertical="center"/>
      <protection hidden="1"/>
    </xf>
    <xf numFmtId="0" fontId="4" fillId="2" borderId="123" xfId="0" applyFont="1" applyFill="1" applyBorder="1" applyAlignment="1" applyProtection="1">
      <alignment horizontal="center" vertical="center" wrapText="1"/>
      <protection hidden="1"/>
    </xf>
    <xf numFmtId="0" fontId="4" fillId="2" borderId="124" xfId="0" applyFont="1" applyFill="1" applyBorder="1" applyAlignment="1" applyProtection="1">
      <alignment horizontal="center" vertical="center"/>
      <protection hidden="1"/>
    </xf>
    <xf numFmtId="0" fontId="4" fillId="2" borderId="16" xfId="0" applyFont="1" applyFill="1" applyBorder="1" applyAlignment="1" applyProtection="1">
      <alignment horizontal="center" vertical="center"/>
      <protection hidden="1"/>
    </xf>
    <xf numFmtId="0" fontId="4" fillId="2" borderId="27" xfId="0" applyFont="1" applyFill="1" applyBorder="1" applyAlignment="1" applyProtection="1">
      <alignment horizontal="center" vertical="center"/>
      <protection hidden="1"/>
    </xf>
    <xf numFmtId="0" fontId="4" fillId="2" borderId="27" xfId="0" applyFont="1" applyFill="1" applyBorder="1" applyAlignment="1" applyProtection="1">
      <alignment horizontal="center" vertical="center" wrapText="1"/>
      <protection hidden="1"/>
    </xf>
    <xf numFmtId="0" fontId="19" fillId="2" borderId="17" xfId="0" applyFont="1" applyFill="1" applyBorder="1" applyAlignment="1" applyProtection="1">
      <alignment horizontal="center" vertical="center" shrinkToFit="1"/>
      <protection hidden="1"/>
    </xf>
    <xf numFmtId="0" fontId="19" fillId="2" borderId="22" xfId="0" applyFont="1" applyFill="1" applyBorder="1" applyAlignment="1" applyProtection="1">
      <alignment horizontal="center" vertical="center" shrinkToFit="1"/>
      <protection hidden="1"/>
    </xf>
    <xf numFmtId="1" fontId="4" fillId="2" borderId="93" xfId="0" applyNumberFormat="1" applyFont="1" applyFill="1" applyBorder="1" applyAlignment="1" applyProtection="1">
      <alignment horizontal="center" vertical="center"/>
      <protection hidden="1"/>
    </xf>
    <xf numFmtId="1" fontId="4" fillId="2" borderId="116" xfId="0" applyNumberFormat="1" applyFont="1" applyFill="1" applyBorder="1" applyAlignment="1" applyProtection="1">
      <alignment horizontal="center" vertical="center"/>
      <protection hidden="1"/>
    </xf>
    <xf numFmtId="0" fontId="4" fillId="2" borderId="9" xfId="0" applyFont="1" applyFill="1" applyBorder="1" applyAlignment="1" applyProtection="1">
      <alignment horizontal="center" vertical="center" wrapText="1"/>
      <protection hidden="1"/>
    </xf>
    <xf numFmtId="9" fontId="4" fillId="2" borderId="9" xfId="0" applyNumberFormat="1" applyFont="1" applyFill="1" applyBorder="1" applyAlignment="1" applyProtection="1">
      <alignment horizontal="center" vertical="center" wrapText="1"/>
      <protection hidden="1"/>
    </xf>
    <xf numFmtId="0" fontId="4" fillId="2" borderId="87" xfId="0" applyFont="1" applyFill="1" applyBorder="1" applyAlignment="1" applyProtection="1">
      <alignment horizontal="center" vertical="center"/>
      <protection hidden="1"/>
    </xf>
    <xf numFmtId="0" fontId="4" fillId="0" borderId="31" xfId="0" applyFont="1" applyFill="1" applyBorder="1" applyAlignment="1" applyProtection="1">
      <alignment horizontal="center" vertical="center" wrapText="1"/>
      <protection hidden="1"/>
    </xf>
    <xf numFmtId="0" fontId="4" fillId="0" borderId="33" xfId="0" applyFont="1" applyFill="1" applyBorder="1" applyAlignment="1" applyProtection="1">
      <alignment horizontal="center" vertical="center" wrapText="1"/>
      <protection hidden="1"/>
    </xf>
    <xf numFmtId="0" fontId="4" fillId="0" borderId="12" xfId="0" applyFont="1" applyFill="1" applyBorder="1" applyAlignment="1" applyProtection="1">
      <alignment horizontal="center" vertical="center" wrapText="1"/>
      <protection hidden="1"/>
    </xf>
    <xf numFmtId="0" fontId="4" fillId="0" borderId="34" xfId="0" applyFont="1" applyFill="1" applyBorder="1" applyAlignment="1" applyProtection="1">
      <alignment horizontal="center" vertical="center" wrapText="1"/>
      <protection hidden="1"/>
    </xf>
    <xf numFmtId="0" fontId="4" fillId="0" borderId="44" xfId="0" applyFont="1" applyFill="1" applyBorder="1" applyAlignment="1" applyProtection="1">
      <alignment horizontal="center" vertical="center"/>
      <protection hidden="1"/>
    </xf>
    <xf numFmtId="0" fontId="4" fillId="0" borderId="131" xfId="0" applyFont="1" applyFill="1" applyBorder="1" applyAlignment="1" applyProtection="1">
      <alignment horizontal="left" vertical="center" wrapText="1" indent="1"/>
      <protection hidden="1"/>
    </xf>
    <xf numFmtId="0" fontId="4" fillId="0" borderId="132" xfId="0" applyFont="1" applyFill="1" applyBorder="1" applyAlignment="1" applyProtection="1">
      <alignment horizontal="center" vertical="center"/>
      <protection hidden="1"/>
    </xf>
    <xf numFmtId="0" fontId="4" fillId="2" borderId="35" xfId="0" applyFont="1" applyFill="1" applyBorder="1" applyAlignment="1" applyProtection="1">
      <alignment horizontal="center" vertical="center" wrapText="1"/>
      <protection hidden="1"/>
    </xf>
    <xf numFmtId="0" fontId="4" fillId="2" borderId="133" xfId="0" applyFont="1" applyFill="1" applyBorder="1" applyAlignment="1" applyProtection="1">
      <alignment horizontal="center" vertical="center" wrapText="1"/>
      <protection hidden="1"/>
    </xf>
    <xf numFmtId="0" fontId="4" fillId="0" borderId="134" xfId="0" applyFont="1" applyFill="1" applyBorder="1" applyAlignment="1" applyProtection="1">
      <alignment horizontal="center" vertical="center"/>
      <protection hidden="1"/>
    </xf>
    <xf numFmtId="0" fontId="4" fillId="0" borderId="35" xfId="0" applyFont="1" applyFill="1" applyBorder="1" applyAlignment="1" applyProtection="1">
      <alignment horizontal="center" vertical="center"/>
      <protection hidden="1"/>
    </xf>
    <xf numFmtId="0" fontId="4" fillId="0" borderId="24" xfId="0" applyFont="1" applyFill="1" applyBorder="1" applyAlignment="1" applyProtection="1">
      <alignment vertical="center"/>
      <protection hidden="1"/>
    </xf>
    <xf numFmtId="0" fontId="4" fillId="2" borderId="17" xfId="0" applyFont="1" applyFill="1" applyBorder="1" applyAlignment="1" applyProtection="1">
      <alignment horizontal="center" vertical="center" wrapText="1"/>
      <protection locked="0"/>
    </xf>
    <xf numFmtId="0" fontId="4" fillId="0" borderId="19" xfId="0" applyFont="1" applyFill="1" applyBorder="1" applyAlignment="1" applyProtection="1">
      <alignment horizontal="center" vertical="center"/>
      <protection locked="0"/>
    </xf>
    <xf numFmtId="0" fontId="4" fillId="0" borderId="12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right" vertical="center"/>
      <protection hidden="1"/>
    </xf>
    <xf numFmtId="0" fontId="4" fillId="0" borderId="9" xfId="0" applyFont="1" applyFill="1" applyBorder="1" applyAlignment="1" applyProtection="1">
      <alignment horizontal="left" vertical="center" wrapText="1" indent="1"/>
      <protection locked="0"/>
    </xf>
    <xf numFmtId="0" fontId="4" fillId="0" borderId="1" xfId="0" applyFont="1" applyFill="1" applyBorder="1" applyAlignment="1" applyProtection="1">
      <alignment horizontal="center" vertical="center"/>
      <protection hidden="1"/>
    </xf>
    <xf numFmtId="0" fontId="4" fillId="0" borderId="24" xfId="0" applyFont="1" applyFill="1" applyBorder="1" applyAlignment="1" applyProtection="1">
      <alignment horizontal="center" vertical="center"/>
      <protection hidden="1"/>
    </xf>
    <xf numFmtId="0" fontId="4" fillId="0" borderId="20" xfId="0" applyFont="1" applyFill="1" applyBorder="1" applyAlignment="1" applyProtection="1">
      <alignment horizontal="left" vertical="center" wrapText="1" indent="1"/>
      <protection locked="0"/>
    </xf>
    <xf numFmtId="0" fontId="4" fillId="0" borderId="20" xfId="0" applyFont="1" applyFill="1" applyBorder="1" applyAlignment="1">
      <alignment horizontal="left" vertical="center" wrapText="1" indent="1"/>
    </xf>
    <xf numFmtId="0" fontId="4" fillId="4" borderId="24" xfId="0" applyFont="1" applyFill="1" applyBorder="1" applyAlignment="1" applyProtection="1">
      <alignment horizontal="left" vertical="center" wrapText="1" indent="1"/>
      <protection locked="0"/>
    </xf>
    <xf numFmtId="0" fontId="4" fillId="4" borderId="37" xfId="0" applyFont="1" applyFill="1" applyBorder="1" applyAlignment="1" applyProtection="1">
      <alignment horizontal="center" vertical="center"/>
      <protection hidden="1"/>
    </xf>
    <xf numFmtId="0" fontId="4" fillId="4" borderId="9" xfId="0" applyFont="1" applyFill="1" applyBorder="1" applyAlignment="1" applyProtection="1">
      <alignment horizontal="center" vertical="center"/>
      <protection hidden="1"/>
    </xf>
    <xf numFmtId="0" fontId="4" fillId="4" borderId="10" xfId="0" applyFont="1" applyFill="1" applyBorder="1" applyAlignment="1" applyProtection="1">
      <alignment horizontal="center" vertical="center"/>
      <protection hidden="1"/>
    </xf>
    <xf numFmtId="0" fontId="4" fillId="4" borderId="38" xfId="0" applyFont="1" applyFill="1" applyBorder="1" applyAlignment="1" applyProtection="1">
      <alignment horizontal="center" vertical="center"/>
      <protection hidden="1"/>
    </xf>
    <xf numFmtId="0" fontId="4" fillId="4" borderId="23" xfId="0" applyFont="1" applyFill="1" applyBorder="1" applyAlignment="1" applyProtection="1">
      <alignment horizontal="center" vertical="center"/>
      <protection locked="0"/>
    </xf>
    <xf numFmtId="0" fontId="4" fillId="4" borderId="0" xfId="0" applyFont="1" applyFill="1" applyBorder="1" applyAlignment="1" applyProtection="1">
      <alignment horizontal="center" vertical="center"/>
      <protection locked="0"/>
    </xf>
    <xf numFmtId="0" fontId="4" fillId="4" borderId="20" xfId="0" applyFont="1" applyFill="1" applyBorder="1" applyAlignment="1" applyProtection="1">
      <alignment vertical="center"/>
      <protection hidden="1"/>
    </xf>
    <xf numFmtId="0" fontId="4" fillId="4" borderId="0" xfId="0" applyFont="1" applyFill="1" applyAlignment="1" applyProtection="1">
      <alignment vertical="center"/>
      <protection hidden="1"/>
    </xf>
    <xf numFmtId="0" fontId="4" fillId="4" borderId="4" xfId="0" applyFont="1" applyFill="1" applyBorder="1" applyAlignment="1" applyProtection="1">
      <alignment horizontal="center" vertical="center"/>
      <protection locked="0"/>
    </xf>
    <xf numFmtId="0" fontId="4" fillId="4" borderId="20" xfId="0" applyFont="1" applyFill="1" applyBorder="1" applyAlignment="1" applyProtection="1">
      <alignment horizontal="center" vertical="center"/>
      <protection locked="0"/>
    </xf>
    <xf numFmtId="0" fontId="4" fillId="4" borderId="2" xfId="0" applyFont="1" applyFill="1" applyBorder="1" applyAlignment="1" applyProtection="1">
      <alignment horizontal="center" vertical="center"/>
      <protection locked="0"/>
    </xf>
    <xf numFmtId="0" fontId="4" fillId="4" borderId="21" xfId="0" applyFont="1" applyFill="1" applyBorder="1" applyAlignment="1" applyProtection="1">
      <alignment horizontal="center" vertical="center"/>
      <protection locked="0"/>
    </xf>
    <xf numFmtId="0" fontId="4" fillId="4" borderId="30" xfId="0" applyFont="1" applyFill="1" applyBorder="1" applyAlignment="1" applyProtection="1">
      <alignment horizontal="left" vertical="center" wrapText="1" indent="1"/>
      <protection locked="0"/>
    </xf>
    <xf numFmtId="0" fontId="4" fillId="4" borderId="39" xfId="0" applyFont="1" applyFill="1" applyBorder="1" applyAlignment="1" applyProtection="1">
      <alignment horizontal="center" vertical="center"/>
      <protection hidden="1"/>
    </xf>
    <xf numFmtId="0" fontId="4" fillId="4" borderId="28" xfId="0" applyFont="1" applyFill="1" applyBorder="1" applyAlignment="1" applyProtection="1">
      <alignment horizontal="center" vertical="center"/>
      <protection hidden="1"/>
    </xf>
    <xf numFmtId="0" fontId="4" fillId="4" borderId="29" xfId="0" applyFont="1" applyFill="1" applyBorder="1" applyAlignment="1" applyProtection="1">
      <alignment horizontal="center" vertical="center"/>
      <protection hidden="1"/>
    </xf>
    <xf numFmtId="0" fontId="4" fillId="4" borderId="40" xfId="0" applyFont="1" applyFill="1" applyBorder="1" applyAlignment="1" applyProtection="1">
      <alignment horizontal="center" vertical="center"/>
      <protection hidden="1"/>
    </xf>
    <xf numFmtId="0" fontId="4" fillId="4" borderId="3" xfId="0" applyFont="1" applyFill="1" applyBorder="1" applyAlignment="1" applyProtection="1">
      <alignment horizontal="center" vertical="center"/>
      <protection locked="0"/>
    </xf>
    <xf numFmtId="0" fontId="4" fillId="4" borderId="5" xfId="0" applyFont="1" applyFill="1" applyBorder="1" applyAlignment="1" applyProtection="1">
      <alignment horizontal="center" vertical="center"/>
      <protection locked="0"/>
    </xf>
    <xf numFmtId="0" fontId="4" fillId="4" borderId="17" xfId="0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Alignment="1" applyProtection="1">
      <alignment horizontal="left" vertical="center" wrapText="1"/>
      <protection hidden="1"/>
    </xf>
    <xf numFmtId="0" fontId="4" fillId="0" borderId="0" xfId="0" applyFont="1" applyFill="1" applyAlignment="1" applyProtection="1">
      <alignment horizontal="left" vertical="center"/>
      <protection hidden="1"/>
    </xf>
    <xf numFmtId="1" fontId="4" fillId="2" borderId="61" xfId="0" applyNumberFormat="1" applyFont="1" applyFill="1" applyBorder="1" applyAlignment="1" applyProtection="1">
      <alignment horizontal="center" vertical="center"/>
      <protection hidden="1"/>
    </xf>
    <xf numFmtId="1" fontId="4" fillId="2" borderId="38" xfId="0" applyNumberFormat="1" applyFont="1" applyFill="1" applyBorder="1" applyAlignment="1" applyProtection="1">
      <alignment horizontal="center" vertical="center"/>
      <protection hidden="1"/>
    </xf>
    <xf numFmtId="0" fontId="3" fillId="2" borderId="78" xfId="0" applyFont="1" applyFill="1" applyBorder="1" applyAlignment="1" applyProtection="1">
      <alignment horizontal="center" vertical="center"/>
      <protection hidden="1"/>
    </xf>
    <xf numFmtId="0" fontId="3" fillId="2" borderId="93" xfId="0" applyFont="1" applyFill="1" applyBorder="1" applyAlignment="1" applyProtection="1">
      <alignment horizontal="center" vertical="center"/>
      <protection hidden="1"/>
    </xf>
    <xf numFmtId="0" fontId="3" fillId="2" borderId="101" xfId="0" applyFont="1" applyFill="1" applyBorder="1" applyAlignment="1" applyProtection="1">
      <alignment horizontal="center" vertical="center"/>
      <protection hidden="1"/>
    </xf>
    <xf numFmtId="1" fontId="4" fillId="2" borderId="37" xfId="0" applyNumberFormat="1" applyFont="1" applyFill="1" applyBorder="1" applyAlignment="1" applyProtection="1">
      <alignment horizontal="center" vertical="center"/>
      <protection hidden="1"/>
    </xf>
    <xf numFmtId="0" fontId="4" fillId="0" borderId="76" xfId="0" applyFont="1" applyFill="1" applyBorder="1" applyAlignment="1" applyProtection="1">
      <alignment horizontal="center" vertical="center" wrapText="1"/>
      <protection hidden="1"/>
    </xf>
    <xf numFmtId="0" fontId="4" fillId="0" borderId="72" xfId="0" applyFont="1" applyFill="1" applyBorder="1" applyAlignment="1" applyProtection="1">
      <alignment horizontal="center" vertical="center" wrapText="1"/>
      <protection hidden="1"/>
    </xf>
    <xf numFmtId="0" fontId="4" fillId="0" borderId="73" xfId="0" applyFont="1" applyFill="1" applyBorder="1" applyAlignment="1" applyProtection="1">
      <alignment horizontal="center" vertical="center" wrapText="1"/>
      <protection hidden="1"/>
    </xf>
    <xf numFmtId="1" fontId="4" fillId="2" borderId="9" xfId="0" applyNumberFormat="1" applyFont="1" applyFill="1" applyBorder="1" applyAlignment="1" applyProtection="1">
      <alignment horizontal="center" vertical="center"/>
      <protection hidden="1"/>
    </xf>
    <xf numFmtId="1" fontId="4" fillId="2" borderId="57" xfId="0" applyNumberFormat="1" applyFont="1" applyFill="1" applyBorder="1" applyAlignment="1" applyProtection="1">
      <alignment horizontal="center" vertical="center"/>
      <protection hidden="1"/>
    </xf>
    <xf numFmtId="1" fontId="4" fillId="2" borderId="75" xfId="0" applyNumberFormat="1" applyFont="1" applyFill="1" applyBorder="1" applyAlignment="1" applyProtection="1">
      <alignment horizontal="center" vertical="center"/>
      <protection hidden="1"/>
    </xf>
    <xf numFmtId="0" fontId="4" fillId="2" borderId="100" xfId="0" applyFont="1" applyFill="1" applyBorder="1" applyAlignment="1" applyProtection="1">
      <alignment horizontal="center" vertical="center" wrapText="1"/>
      <protection hidden="1"/>
    </xf>
    <xf numFmtId="0" fontId="4" fillId="2" borderId="71" xfId="0" applyFont="1" applyFill="1" applyBorder="1" applyAlignment="1" applyProtection="1">
      <alignment horizontal="center" vertical="center" wrapText="1"/>
      <protection hidden="1"/>
    </xf>
    <xf numFmtId="0" fontId="4" fillId="2" borderId="80" xfId="0" applyFont="1" applyFill="1" applyBorder="1" applyAlignment="1" applyProtection="1">
      <alignment horizontal="center" vertical="center" wrapText="1"/>
      <protection hidden="1"/>
    </xf>
    <xf numFmtId="0" fontId="4" fillId="2" borderId="23" xfId="0" applyFont="1" applyFill="1" applyBorder="1" applyAlignment="1" applyProtection="1">
      <alignment horizontal="center" vertical="center" wrapText="1"/>
      <protection hidden="1"/>
    </xf>
    <xf numFmtId="0" fontId="4" fillId="2" borderId="0" xfId="0" applyFont="1" applyFill="1" applyBorder="1" applyAlignment="1" applyProtection="1">
      <alignment horizontal="center" vertical="center" wrapText="1"/>
      <protection hidden="1"/>
    </xf>
    <xf numFmtId="0" fontId="4" fillId="2" borderId="26" xfId="0" applyFont="1" applyFill="1" applyBorder="1" applyAlignment="1" applyProtection="1">
      <alignment horizontal="center" vertical="center" wrapText="1"/>
      <protection hidden="1"/>
    </xf>
    <xf numFmtId="0" fontId="4" fillId="2" borderId="114" xfId="0" applyFont="1" applyFill="1" applyBorder="1" applyAlignment="1" applyProtection="1">
      <alignment horizontal="center" vertical="center" wrapText="1"/>
      <protection hidden="1"/>
    </xf>
    <xf numFmtId="0" fontId="4" fillId="2" borderId="118" xfId="0" applyFont="1" applyFill="1" applyBorder="1" applyAlignment="1" applyProtection="1">
      <alignment horizontal="center" vertical="center" wrapText="1"/>
      <protection hidden="1"/>
    </xf>
    <xf numFmtId="0" fontId="4" fillId="2" borderId="82" xfId="0" applyFont="1" applyFill="1" applyBorder="1" applyAlignment="1" applyProtection="1">
      <alignment horizontal="center" vertical="center" wrapText="1"/>
      <protection hidden="1"/>
    </xf>
    <xf numFmtId="0" fontId="4" fillId="2" borderId="112" xfId="0" applyFont="1" applyFill="1" applyBorder="1" applyAlignment="1" applyProtection="1">
      <alignment horizontal="center" vertical="center" wrapText="1"/>
      <protection hidden="1"/>
    </xf>
    <xf numFmtId="0" fontId="4" fillId="2" borderId="113" xfId="0" applyFont="1" applyFill="1" applyBorder="1" applyAlignment="1" applyProtection="1">
      <alignment horizontal="center" vertical="center" wrapText="1"/>
      <protection hidden="1"/>
    </xf>
    <xf numFmtId="0" fontId="4" fillId="0" borderId="43" xfId="0" applyFont="1" applyFill="1" applyBorder="1" applyAlignment="1" applyProtection="1">
      <alignment horizontal="center" vertical="center"/>
      <protection hidden="1"/>
    </xf>
    <xf numFmtId="0" fontId="4" fillId="0" borderId="72" xfId="0" applyFont="1" applyFill="1" applyBorder="1" applyAlignment="1" applyProtection="1">
      <alignment horizontal="center" vertical="center"/>
      <protection hidden="1"/>
    </xf>
    <xf numFmtId="0" fontId="4" fillId="0" borderId="105" xfId="0" applyFont="1" applyFill="1" applyBorder="1" applyAlignment="1" applyProtection="1">
      <alignment horizontal="center" vertical="center"/>
      <protection hidden="1"/>
    </xf>
    <xf numFmtId="0" fontId="4" fillId="0" borderId="76" xfId="0" applyFont="1" applyFill="1" applyBorder="1" applyAlignment="1" applyProtection="1">
      <alignment horizontal="center" vertical="center"/>
      <protection hidden="1"/>
    </xf>
    <xf numFmtId="0" fontId="3" fillId="0" borderId="69" xfId="0" applyFont="1" applyFill="1" applyBorder="1" applyAlignment="1" applyProtection="1">
      <alignment horizontal="left" vertical="center"/>
      <protection hidden="1"/>
    </xf>
    <xf numFmtId="0" fontId="3" fillId="0" borderId="70" xfId="0" applyFont="1" applyFill="1" applyBorder="1" applyAlignment="1" applyProtection="1">
      <alignment horizontal="left" vertical="center"/>
      <protection hidden="1"/>
    </xf>
    <xf numFmtId="0" fontId="4" fillId="2" borderId="37" xfId="0" applyFont="1" applyFill="1" applyBorder="1" applyAlignment="1" applyProtection="1">
      <alignment horizontal="left" vertical="center" wrapText="1" indent="1"/>
      <protection hidden="1"/>
    </xf>
    <xf numFmtId="0" fontId="4" fillId="2" borderId="87" xfId="0" applyFont="1" applyFill="1" applyBorder="1" applyAlignment="1" applyProtection="1">
      <alignment horizontal="left" vertical="center" wrapText="1" indent="1"/>
      <protection hidden="1"/>
    </xf>
    <xf numFmtId="0" fontId="4" fillId="2" borderId="77" xfId="0" applyFont="1" applyFill="1" applyBorder="1" applyAlignment="1" applyProtection="1">
      <alignment horizontal="left" vertical="center" wrapText="1" indent="1"/>
      <protection hidden="1"/>
    </xf>
    <xf numFmtId="1" fontId="4" fillId="2" borderId="128" xfId="0" applyNumberFormat="1" applyFont="1" applyFill="1" applyBorder="1" applyAlignment="1" applyProtection="1">
      <alignment horizontal="center" vertical="center"/>
      <protection hidden="1"/>
    </xf>
    <xf numFmtId="1" fontId="4" fillId="2" borderId="50" xfId="0" applyNumberFormat="1" applyFont="1" applyFill="1" applyBorder="1" applyAlignment="1" applyProtection="1">
      <alignment horizontal="center" vertical="center"/>
      <protection hidden="1"/>
    </xf>
    <xf numFmtId="1" fontId="4" fillId="2" borderId="129" xfId="0" applyNumberFormat="1" applyFont="1" applyFill="1" applyBorder="1" applyAlignment="1" applyProtection="1">
      <alignment horizontal="center" vertical="center"/>
      <protection hidden="1"/>
    </xf>
    <xf numFmtId="1" fontId="4" fillId="2" borderId="74" xfId="0" applyNumberFormat="1" applyFont="1" applyFill="1" applyBorder="1" applyAlignment="1" applyProtection="1">
      <alignment horizontal="center" vertical="center"/>
      <protection hidden="1"/>
    </xf>
    <xf numFmtId="1" fontId="4" fillId="2" borderId="59" xfId="0" applyNumberFormat="1" applyFont="1" applyFill="1" applyBorder="1" applyAlignment="1" applyProtection="1">
      <alignment horizontal="center" vertical="center"/>
      <protection hidden="1"/>
    </xf>
    <xf numFmtId="1" fontId="4" fillId="2" borderId="53" xfId="0" applyNumberFormat="1" applyFont="1" applyFill="1" applyBorder="1" applyAlignment="1" applyProtection="1">
      <alignment horizontal="center" vertical="center"/>
      <protection hidden="1"/>
    </xf>
    <xf numFmtId="1" fontId="4" fillId="2" borderId="60" xfId="0" applyNumberFormat="1" applyFont="1" applyFill="1" applyBorder="1" applyAlignment="1" applyProtection="1">
      <alignment horizontal="center" vertical="center"/>
      <protection hidden="1"/>
    </xf>
    <xf numFmtId="0" fontId="4" fillId="0" borderId="71" xfId="0" applyFont="1" applyFill="1" applyBorder="1" applyAlignment="1" applyProtection="1">
      <alignment horizontal="left" vertical="center"/>
      <protection hidden="1"/>
    </xf>
    <xf numFmtId="0" fontId="4" fillId="2" borderId="48" xfId="0" applyFont="1" applyFill="1" applyBorder="1" applyAlignment="1" applyProtection="1">
      <alignment horizontal="center" vertical="center" wrapText="1"/>
      <protection locked="0"/>
    </xf>
    <xf numFmtId="0" fontId="4" fillId="2" borderId="66" xfId="0" applyFont="1" applyFill="1" applyBorder="1" applyAlignment="1" applyProtection="1">
      <alignment horizontal="center" vertical="center" wrapText="1"/>
      <protection locked="0"/>
    </xf>
    <xf numFmtId="0" fontId="4" fillId="2" borderId="51" xfId="0" applyFont="1" applyFill="1" applyBorder="1" applyAlignment="1" applyProtection="1">
      <alignment horizontal="center" vertical="center" wrapText="1"/>
      <protection locked="0"/>
    </xf>
    <xf numFmtId="0" fontId="4" fillId="2" borderId="54" xfId="0" applyFont="1" applyFill="1" applyBorder="1" applyAlignment="1" applyProtection="1">
      <alignment horizontal="center" vertical="center" wrapText="1"/>
      <protection locked="0"/>
    </xf>
    <xf numFmtId="0" fontId="4" fillId="2" borderId="120" xfId="0" applyFont="1" applyFill="1" applyBorder="1" applyAlignment="1" applyProtection="1">
      <alignment horizontal="center" vertical="center" wrapText="1"/>
      <protection locked="0"/>
    </xf>
    <xf numFmtId="0" fontId="4" fillId="2" borderId="19" xfId="0" applyFont="1" applyFill="1" applyBorder="1" applyAlignment="1" applyProtection="1">
      <alignment horizontal="center" vertical="center" wrapText="1"/>
      <protection locked="0"/>
    </xf>
    <xf numFmtId="0" fontId="4" fillId="2" borderId="99" xfId="0" applyFont="1" applyFill="1" applyBorder="1" applyAlignment="1" applyProtection="1">
      <alignment horizontal="center" vertical="center" wrapText="1"/>
      <protection locked="0"/>
    </xf>
    <xf numFmtId="0" fontId="3" fillId="3" borderId="89" xfId="0" applyFont="1" applyFill="1" applyBorder="1" applyAlignment="1" applyProtection="1">
      <alignment horizontal="left" vertical="center" wrapText="1" indent="1"/>
      <protection hidden="1"/>
    </xf>
    <xf numFmtId="0" fontId="3" fillId="3" borderId="90" xfId="0" applyFont="1" applyFill="1" applyBorder="1" applyAlignment="1" applyProtection="1">
      <alignment horizontal="left" vertical="center" wrapText="1" indent="1"/>
      <protection hidden="1"/>
    </xf>
    <xf numFmtId="0" fontId="3" fillId="3" borderId="91" xfId="0" applyFont="1" applyFill="1" applyBorder="1" applyAlignment="1" applyProtection="1">
      <alignment horizontal="left" vertical="center" wrapText="1" indent="1"/>
      <protection hidden="1"/>
    </xf>
    <xf numFmtId="0" fontId="3" fillId="2" borderId="92" xfId="0" applyFont="1" applyFill="1" applyBorder="1" applyAlignment="1" applyProtection="1">
      <alignment horizontal="center" vertical="center" wrapText="1"/>
      <protection hidden="1"/>
    </xf>
    <xf numFmtId="0" fontId="3" fillId="2" borderId="93" xfId="0" applyFont="1" applyFill="1" applyBorder="1" applyAlignment="1" applyProtection="1">
      <alignment horizontal="center" vertical="center" wrapText="1"/>
      <protection hidden="1"/>
    </xf>
    <xf numFmtId="0" fontId="3" fillId="2" borderId="94" xfId="0" applyFont="1" applyFill="1" applyBorder="1" applyAlignment="1" applyProtection="1">
      <alignment horizontal="center" vertical="center" wrapText="1"/>
      <protection hidden="1"/>
    </xf>
    <xf numFmtId="1" fontId="4" fillId="2" borderId="87" xfId="0" applyNumberFormat="1" applyFont="1" applyFill="1" applyBorder="1" applyAlignment="1" applyProtection="1">
      <alignment horizontal="center" vertical="center"/>
      <protection hidden="1"/>
    </xf>
    <xf numFmtId="1" fontId="4" fillId="2" borderId="88" xfId="0" applyNumberFormat="1" applyFont="1" applyFill="1" applyBorder="1" applyAlignment="1" applyProtection="1">
      <alignment horizontal="center" vertical="center"/>
      <protection hidden="1"/>
    </xf>
    <xf numFmtId="0" fontId="4" fillId="0" borderId="106" xfId="0" applyFont="1" applyFill="1" applyBorder="1" applyAlignment="1" applyProtection="1">
      <alignment horizontal="center" vertical="center"/>
      <protection hidden="1"/>
    </xf>
    <xf numFmtId="1" fontId="4" fillId="0" borderId="107" xfId="0" applyNumberFormat="1" applyFont="1" applyFill="1" applyBorder="1" applyAlignment="1" applyProtection="1">
      <alignment horizontal="center" vertical="center" wrapText="1"/>
      <protection hidden="1"/>
    </xf>
    <xf numFmtId="1" fontId="4" fillId="0" borderId="108" xfId="0" applyNumberFormat="1" applyFont="1" applyFill="1" applyBorder="1" applyAlignment="1" applyProtection="1">
      <alignment horizontal="center" vertical="center" wrapText="1"/>
      <protection hidden="1"/>
    </xf>
    <xf numFmtId="1" fontId="4" fillId="0" borderId="109" xfId="0" applyNumberFormat="1" applyFont="1" applyFill="1" applyBorder="1" applyAlignment="1" applyProtection="1">
      <alignment horizontal="center" vertical="center" wrapText="1"/>
      <protection hidden="1"/>
    </xf>
    <xf numFmtId="1" fontId="4" fillId="2" borderId="67" xfId="0" applyNumberFormat="1" applyFont="1" applyFill="1" applyBorder="1" applyAlignment="1" applyProtection="1">
      <alignment horizontal="center" vertical="center" wrapText="1"/>
      <protection hidden="1"/>
    </xf>
    <xf numFmtId="1" fontId="4" fillId="2" borderId="68" xfId="0" applyNumberFormat="1" applyFont="1" applyFill="1" applyBorder="1" applyAlignment="1" applyProtection="1">
      <alignment horizontal="center" vertical="center" wrapText="1"/>
      <protection hidden="1"/>
    </xf>
    <xf numFmtId="1" fontId="4" fillId="0" borderId="42" xfId="0" applyNumberFormat="1" applyFont="1" applyFill="1" applyBorder="1" applyAlignment="1" applyProtection="1">
      <alignment horizontal="center" vertical="center"/>
      <protection hidden="1"/>
    </xf>
    <xf numFmtId="1" fontId="4" fillId="0" borderId="72" xfId="0" applyNumberFormat="1" applyFont="1" applyFill="1" applyBorder="1" applyAlignment="1" applyProtection="1">
      <alignment horizontal="center" vertical="center"/>
      <protection hidden="1"/>
    </xf>
    <xf numFmtId="1" fontId="4" fillId="0" borderId="73" xfId="0" applyNumberFormat="1" applyFont="1" applyFill="1" applyBorder="1" applyAlignment="1" applyProtection="1">
      <alignment horizontal="center" vertical="center"/>
      <protection hidden="1"/>
    </xf>
    <xf numFmtId="1" fontId="4" fillId="2" borderId="62" xfId="0" applyNumberFormat="1" applyFont="1" applyFill="1" applyBorder="1" applyAlignment="1" applyProtection="1">
      <alignment horizontal="center" vertical="center"/>
      <protection hidden="1"/>
    </xf>
    <xf numFmtId="1" fontId="4" fillId="2" borderId="63" xfId="0" applyNumberFormat="1" applyFont="1" applyFill="1" applyBorder="1" applyAlignment="1" applyProtection="1">
      <alignment horizontal="center" vertical="center"/>
      <protection hidden="1"/>
    </xf>
    <xf numFmtId="1" fontId="4" fillId="2" borderId="64" xfId="0" applyNumberFormat="1" applyFont="1" applyFill="1" applyBorder="1" applyAlignment="1" applyProtection="1">
      <alignment horizontal="center" vertical="center"/>
      <protection hidden="1"/>
    </xf>
    <xf numFmtId="1" fontId="4" fillId="2" borderId="65" xfId="0" applyNumberFormat="1" applyFont="1" applyFill="1" applyBorder="1" applyAlignment="1" applyProtection="1">
      <alignment horizontal="center" vertical="center"/>
      <protection hidden="1"/>
    </xf>
    <xf numFmtId="1" fontId="4" fillId="2" borderId="51" xfId="0" applyNumberFormat="1" applyFont="1" applyFill="1" applyBorder="1" applyAlignment="1" applyProtection="1">
      <alignment horizontal="center" vertical="center"/>
      <protection hidden="1"/>
    </xf>
    <xf numFmtId="1" fontId="4" fillId="2" borderId="66" xfId="0" applyNumberFormat="1" applyFont="1" applyFill="1" applyBorder="1" applyAlignment="1" applyProtection="1">
      <alignment horizontal="center" vertical="center"/>
      <protection hidden="1"/>
    </xf>
    <xf numFmtId="0" fontId="4" fillId="0" borderId="76" xfId="0" applyFont="1" applyFill="1" applyBorder="1" applyAlignment="1" applyProtection="1">
      <alignment horizontal="left" vertical="center" wrapText="1" indent="1"/>
      <protection hidden="1"/>
    </xf>
    <xf numFmtId="0" fontId="4" fillId="0" borderId="72" xfId="0" applyFont="1" applyFill="1" applyBorder="1" applyAlignment="1" applyProtection="1">
      <alignment horizontal="left" vertical="center" wrapText="1" indent="1"/>
      <protection hidden="1"/>
    </xf>
    <xf numFmtId="0" fontId="4" fillId="0" borderId="73" xfId="0" applyFont="1" applyFill="1" applyBorder="1" applyAlignment="1" applyProtection="1">
      <alignment horizontal="left" vertical="center" wrapText="1" indent="1"/>
      <protection hidden="1"/>
    </xf>
    <xf numFmtId="1" fontId="4" fillId="2" borderId="78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39" xfId="0" applyFont="1" applyFill="1" applyBorder="1" applyAlignment="1" applyProtection="1">
      <alignment horizontal="left" vertical="center" wrapText="1" indent="1"/>
      <protection hidden="1"/>
    </xf>
    <xf numFmtId="0" fontId="4" fillId="0" borderId="119" xfId="0" applyFont="1" applyFill="1" applyBorder="1" applyAlignment="1" applyProtection="1">
      <alignment horizontal="left" vertical="center" wrapText="1" indent="1"/>
      <protection hidden="1"/>
    </xf>
    <xf numFmtId="0" fontId="4" fillId="0" borderId="95" xfId="0" applyFont="1" applyFill="1" applyBorder="1" applyAlignment="1" applyProtection="1">
      <alignment horizontal="left" vertical="center" wrapText="1" indent="1"/>
      <protection hidden="1"/>
    </xf>
    <xf numFmtId="1" fontId="4" fillId="2" borderId="92" xfId="0" applyNumberFormat="1" applyFont="1" applyFill="1" applyBorder="1" applyAlignment="1" applyProtection="1">
      <alignment horizontal="center" vertical="center" wrapText="1"/>
      <protection hidden="1"/>
    </xf>
    <xf numFmtId="1" fontId="4" fillId="0" borderId="11" xfId="0" applyNumberFormat="1" applyFont="1" applyFill="1" applyBorder="1" applyAlignment="1" applyProtection="1">
      <alignment horizontal="center" vertical="center"/>
      <protection hidden="1"/>
    </xf>
    <xf numFmtId="1" fontId="4" fillId="0" borderId="13" xfId="0" applyNumberFormat="1" applyFont="1" applyFill="1" applyBorder="1" applyAlignment="1" applyProtection="1">
      <alignment horizontal="center" vertical="center"/>
      <protection hidden="1"/>
    </xf>
    <xf numFmtId="1" fontId="4" fillId="2" borderId="37" xfId="0" applyNumberFormat="1" applyFont="1" applyFill="1" applyBorder="1" applyAlignment="1" applyProtection="1">
      <alignment horizontal="center" vertical="center" wrapText="1"/>
      <protection hidden="1"/>
    </xf>
    <xf numFmtId="1" fontId="4" fillId="2" borderId="87" xfId="0" applyNumberFormat="1" applyFont="1" applyFill="1" applyBorder="1" applyAlignment="1" applyProtection="1">
      <alignment horizontal="center" vertical="center" wrapText="1"/>
      <protection hidden="1"/>
    </xf>
    <xf numFmtId="1" fontId="4" fillId="2" borderId="88" xfId="0" applyNumberFormat="1" applyFont="1" applyFill="1" applyBorder="1" applyAlignment="1" applyProtection="1">
      <alignment horizontal="center" vertical="center" wrapText="1"/>
      <protection hidden="1"/>
    </xf>
    <xf numFmtId="0" fontId="3" fillId="3" borderId="70" xfId="0" applyFont="1" applyFill="1" applyBorder="1" applyAlignment="1" applyProtection="1">
      <alignment horizontal="center" vertical="center"/>
      <protection hidden="1"/>
    </xf>
    <xf numFmtId="0" fontId="11" fillId="3" borderId="37" xfId="0" applyFont="1" applyFill="1" applyBorder="1" applyAlignment="1" applyProtection="1">
      <alignment horizontal="left" vertical="center" wrapText="1" indent="1"/>
      <protection hidden="1"/>
    </xf>
    <xf numFmtId="0" fontId="11" fillId="3" borderId="87" xfId="0" applyFont="1" applyFill="1" applyBorder="1" applyAlignment="1" applyProtection="1">
      <alignment horizontal="left" vertical="center" wrapText="1" indent="1"/>
      <protection hidden="1"/>
    </xf>
    <xf numFmtId="0" fontId="4" fillId="0" borderId="120" xfId="0" applyFont="1" applyFill="1" applyBorder="1" applyAlignment="1" applyProtection="1">
      <alignment horizontal="center" vertical="center" wrapText="1"/>
      <protection locked="0"/>
    </xf>
    <xf numFmtId="0" fontId="4" fillId="0" borderId="19" xfId="0" applyFont="1" applyFill="1" applyBorder="1" applyAlignment="1" applyProtection="1">
      <alignment horizontal="center" vertical="center" wrapText="1"/>
      <protection locked="0"/>
    </xf>
    <xf numFmtId="0" fontId="4" fillId="0" borderId="99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121" xfId="0" applyFont="1" applyFill="1" applyBorder="1" applyAlignment="1" applyProtection="1">
      <alignment horizontal="center" vertical="center" wrapText="1"/>
      <protection locked="0"/>
    </xf>
    <xf numFmtId="0" fontId="3" fillId="2" borderId="92" xfId="0" applyFont="1" applyFill="1" applyBorder="1" applyAlignment="1" applyProtection="1">
      <alignment horizontal="center" vertical="center"/>
      <protection hidden="1"/>
    </xf>
    <xf numFmtId="1" fontId="4" fillId="2" borderId="111" xfId="0" applyNumberFormat="1" applyFont="1" applyFill="1" applyBorder="1" applyAlignment="1" applyProtection="1">
      <alignment horizontal="center" vertical="center"/>
      <protection hidden="1"/>
    </xf>
    <xf numFmtId="0" fontId="19" fillId="2" borderId="74" xfId="0" applyFont="1" applyFill="1" applyBorder="1" applyAlignment="1" applyProtection="1">
      <alignment horizontal="center" vertical="center" wrapText="1"/>
      <protection hidden="1"/>
    </xf>
    <xf numFmtId="0" fontId="19" fillId="2" borderId="75" xfId="0" applyFont="1" applyFill="1" applyBorder="1" applyAlignment="1" applyProtection="1">
      <alignment horizontal="center" vertical="center" wrapText="1"/>
      <protection hidden="1"/>
    </xf>
    <xf numFmtId="0" fontId="3" fillId="0" borderId="92" xfId="0" applyFont="1" applyFill="1" applyBorder="1" applyAlignment="1" applyProtection="1">
      <alignment horizontal="center" vertical="center" wrapText="1"/>
      <protection hidden="1"/>
    </xf>
    <xf numFmtId="0" fontId="3" fillId="0" borderId="93" xfId="0" applyFont="1" applyFill="1" applyBorder="1" applyAlignment="1" applyProtection="1">
      <alignment horizontal="center" vertical="center" wrapText="1"/>
      <protection hidden="1"/>
    </xf>
    <xf numFmtId="0" fontId="3" fillId="0" borderId="94" xfId="0" applyFont="1" applyFill="1" applyBorder="1" applyAlignment="1" applyProtection="1">
      <alignment horizontal="center" vertical="center" wrapText="1"/>
      <protection hidden="1"/>
    </xf>
    <xf numFmtId="0" fontId="19" fillId="3" borderId="47" xfId="0" applyFont="1" applyFill="1" applyBorder="1" applyAlignment="1" applyProtection="1">
      <alignment horizontal="center" vertical="center"/>
      <protection hidden="1"/>
    </xf>
    <xf numFmtId="0" fontId="19" fillId="3" borderId="103" xfId="0" applyFont="1" applyFill="1" applyBorder="1" applyAlignment="1" applyProtection="1">
      <alignment horizontal="center" vertical="center"/>
      <protection hidden="1"/>
    </xf>
    <xf numFmtId="0" fontId="4" fillId="3" borderId="48" xfId="0" applyFont="1" applyFill="1" applyBorder="1" applyAlignment="1" applyProtection="1">
      <alignment horizontal="center" vertical="center" shrinkToFit="1"/>
      <protection hidden="1"/>
    </xf>
    <xf numFmtId="0" fontId="4" fillId="3" borderId="86" xfId="0" applyFont="1" applyFill="1" applyBorder="1" applyAlignment="1" applyProtection="1">
      <alignment horizontal="center" vertical="center" shrinkToFit="1"/>
      <protection hidden="1"/>
    </xf>
    <xf numFmtId="0" fontId="19" fillId="3" borderId="49" xfId="0" applyFont="1" applyFill="1" applyBorder="1" applyAlignment="1" applyProtection="1">
      <alignment horizontal="center" vertical="center"/>
      <protection hidden="1"/>
    </xf>
    <xf numFmtId="0" fontId="20" fillId="3" borderId="104" xfId="0" applyFont="1" applyFill="1" applyBorder="1" applyAlignment="1" applyProtection="1">
      <alignment horizontal="center" vertical="center"/>
      <protection hidden="1"/>
    </xf>
    <xf numFmtId="0" fontId="20" fillId="3" borderId="84" xfId="0" applyFont="1" applyFill="1" applyBorder="1" applyAlignment="1" applyProtection="1">
      <alignment horizontal="center" vertical="center" wrapText="1"/>
      <protection hidden="1"/>
    </xf>
    <xf numFmtId="0" fontId="20" fillId="3" borderId="8" xfId="0" applyFont="1" applyFill="1" applyBorder="1" applyAlignment="1" applyProtection="1">
      <alignment horizontal="center" vertical="center" wrapText="1"/>
      <protection hidden="1"/>
    </xf>
    <xf numFmtId="0" fontId="20" fillId="3" borderId="85" xfId="0" applyFont="1" applyFill="1" applyBorder="1" applyAlignment="1" applyProtection="1">
      <alignment horizontal="center" vertical="center" wrapText="1"/>
      <protection hidden="1"/>
    </xf>
    <xf numFmtId="0" fontId="3" fillId="3" borderId="37" xfId="0" applyFont="1" applyFill="1" applyBorder="1" applyAlignment="1" applyProtection="1">
      <alignment horizontal="left" vertical="center" wrapText="1" indent="1"/>
      <protection hidden="1"/>
    </xf>
    <xf numFmtId="0" fontId="3" fillId="3" borderId="87" xfId="0" applyFont="1" applyFill="1" applyBorder="1" applyAlignment="1" applyProtection="1">
      <alignment horizontal="left" vertical="center" wrapText="1" indent="1"/>
      <protection hidden="1"/>
    </xf>
    <xf numFmtId="0" fontId="3" fillId="3" borderId="77" xfId="0" applyFont="1" applyFill="1" applyBorder="1" applyAlignment="1" applyProtection="1">
      <alignment horizontal="left" vertical="center" wrapText="1" indent="1"/>
      <protection hidden="1"/>
    </xf>
    <xf numFmtId="0" fontId="3" fillId="3" borderId="96" xfId="0" applyFont="1" applyFill="1" applyBorder="1" applyAlignment="1" applyProtection="1">
      <alignment horizontal="center" vertical="center" wrapText="1"/>
      <protection hidden="1"/>
    </xf>
    <xf numFmtId="0" fontId="3" fillId="3" borderId="97" xfId="0" applyFont="1" applyFill="1" applyBorder="1" applyAlignment="1" applyProtection="1">
      <alignment horizontal="center" vertical="center" wrapText="1"/>
      <protection hidden="1"/>
    </xf>
    <xf numFmtId="0" fontId="4" fillId="3" borderId="97" xfId="0" applyFont="1" applyFill="1" applyBorder="1" applyAlignment="1" applyProtection="1">
      <alignment horizontal="center" vertical="center" wrapText="1"/>
      <protection hidden="1"/>
    </xf>
    <xf numFmtId="0" fontId="4" fillId="3" borderId="98" xfId="0" applyFont="1" applyFill="1" applyBorder="1" applyAlignment="1" applyProtection="1">
      <alignment horizontal="center" vertical="center" wrapText="1"/>
      <protection hidden="1"/>
    </xf>
    <xf numFmtId="0" fontId="3" fillId="3" borderId="9" xfId="0" applyFont="1" applyFill="1" applyBorder="1" applyAlignment="1" applyProtection="1">
      <alignment horizontal="center" vertical="center"/>
      <protection hidden="1"/>
    </xf>
    <xf numFmtId="0" fontId="3" fillId="3" borderId="87" xfId="0" applyFont="1" applyFill="1" applyBorder="1" applyAlignment="1" applyProtection="1">
      <alignment horizontal="center" vertical="center"/>
      <protection hidden="1"/>
    </xf>
    <xf numFmtId="0" fontId="4" fillId="3" borderId="88" xfId="0" applyFont="1" applyFill="1" applyBorder="1" applyAlignment="1" applyProtection="1">
      <alignment horizontal="center" vertical="center"/>
      <protection hidden="1"/>
    </xf>
    <xf numFmtId="0" fontId="3" fillId="3" borderId="100" xfId="0" applyFont="1" applyFill="1" applyBorder="1" applyAlignment="1" applyProtection="1">
      <alignment horizontal="center" vertical="center" wrapText="1"/>
      <protection hidden="1"/>
    </xf>
    <xf numFmtId="0" fontId="4" fillId="3" borderId="71" xfId="0" applyFont="1" applyFill="1" applyBorder="1" applyAlignment="1" applyProtection="1">
      <alignment horizontal="center" vertical="center" wrapText="1"/>
      <protection hidden="1"/>
    </xf>
    <xf numFmtId="0" fontId="4" fillId="3" borderId="23" xfId="0" applyFont="1" applyFill="1" applyBorder="1" applyAlignment="1" applyProtection="1">
      <alignment horizontal="center" vertical="center" wrapText="1"/>
      <protection hidden="1"/>
    </xf>
    <xf numFmtId="0" fontId="4" fillId="3" borderId="0" xfId="0" applyFont="1" applyFill="1" applyAlignment="1" applyProtection="1">
      <alignment horizontal="center" vertical="center" wrapText="1"/>
      <protection hidden="1"/>
    </xf>
    <xf numFmtId="0" fontId="4" fillId="3" borderId="1" xfId="0" applyFont="1" applyFill="1" applyBorder="1" applyAlignment="1" applyProtection="1">
      <alignment horizontal="center" vertical="center" shrinkToFit="1"/>
      <protection hidden="1"/>
    </xf>
    <xf numFmtId="0" fontId="4" fillId="3" borderId="22" xfId="0" applyFont="1" applyFill="1" applyBorder="1" applyAlignment="1" applyProtection="1">
      <alignment horizontal="center" vertical="center" shrinkToFit="1"/>
      <protection hidden="1"/>
    </xf>
    <xf numFmtId="0" fontId="3" fillId="3" borderId="71" xfId="0" applyFont="1" applyFill="1" applyBorder="1" applyAlignment="1" applyProtection="1">
      <alignment horizontal="center" vertical="center"/>
      <protection hidden="1"/>
    </xf>
    <xf numFmtId="0" fontId="4" fillId="3" borderId="83" xfId="0" applyFont="1" applyFill="1" applyBorder="1" applyAlignment="1" applyProtection="1">
      <alignment horizontal="center" vertical="center"/>
      <protection hidden="1"/>
    </xf>
    <xf numFmtId="0" fontId="4" fillId="3" borderId="17" xfId="0" applyFont="1" applyFill="1" applyBorder="1" applyAlignment="1" applyProtection="1">
      <alignment horizontal="center" vertical="center" shrinkToFit="1"/>
      <protection hidden="1"/>
    </xf>
    <xf numFmtId="0" fontId="6" fillId="3" borderId="79" xfId="0" applyNumberFormat="1" applyFont="1" applyFill="1" applyBorder="1" applyAlignment="1" applyProtection="1">
      <alignment horizontal="center" vertical="center" wrapText="1"/>
      <protection hidden="1"/>
    </xf>
    <xf numFmtId="0" fontId="6" fillId="3" borderId="80" xfId="0" applyNumberFormat="1" applyFont="1" applyFill="1" applyBorder="1" applyAlignment="1" applyProtection="1">
      <alignment horizontal="center" vertical="center" wrapText="1"/>
      <protection hidden="1"/>
    </xf>
    <xf numFmtId="0" fontId="6" fillId="3" borderId="4" xfId="0" applyNumberFormat="1" applyFont="1" applyFill="1" applyBorder="1" applyAlignment="1" applyProtection="1">
      <alignment horizontal="center" vertical="center" wrapText="1"/>
      <protection hidden="1"/>
    </xf>
    <xf numFmtId="0" fontId="6" fillId="3" borderId="26" xfId="0" applyNumberFormat="1" applyFont="1" applyFill="1" applyBorder="1" applyAlignment="1" applyProtection="1">
      <alignment horizontal="center" vertical="center" wrapText="1"/>
      <protection hidden="1"/>
    </xf>
    <xf numFmtId="0" fontId="6" fillId="3" borderId="81" xfId="0" applyNumberFormat="1" applyFont="1" applyFill="1" applyBorder="1" applyAlignment="1" applyProtection="1">
      <alignment horizontal="center" vertical="center" wrapText="1"/>
      <protection hidden="1"/>
    </xf>
    <xf numFmtId="0" fontId="6" fillId="3" borderId="82" xfId="0" applyNumberFormat="1" applyFont="1" applyFill="1" applyBorder="1" applyAlignment="1" applyProtection="1">
      <alignment horizontal="center" vertical="center" wrapText="1"/>
      <protection hidden="1"/>
    </xf>
    <xf numFmtId="0" fontId="3" fillId="3" borderId="20" xfId="0" applyFont="1" applyFill="1" applyBorder="1" applyAlignment="1" applyProtection="1">
      <alignment horizontal="center" vertical="center"/>
      <protection hidden="1"/>
    </xf>
    <xf numFmtId="0" fontId="3" fillId="3" borderId="2" xfId="0" applyFont="1" applyFill="1" applyBorder="1" applyAlignment="1" applyProtection="1">
      <alignment horizontal="center" vertical="center"/>
      <protection hidden="1"/>
    </xf>
    <xf numFmtId="0" fontId="4" fillId="3" borderId="21" xfId="0" applyFont="1" applyFill="1" applyBorder="1" applyAlignment="1" applyProtection="1">
      <alignment horizontal="center" vertical="center"/>
      <protection hidden="1"/>
    </xf>
    <xf numFmtId="0" fontId="13" fillId="0" borderId="0" xfId="0" applyFont="1" applyFill="1" applyBorder="1" applyAlignment="1" applyProtection="1">
      <alignment horizontal="center" vertical="center" wrapText="1"/>
      <protection hidden="1"/>
    </xf>
    <xf numFmtId="0" fontId="13" fillId="0" borderId="118" xfId="0" applyFont="1" applyFill="1" applyBorder="1" applyAlignment="1" applyProtection="1">
      <alignment horizontal="center" vertical="center" wrapText="1"/>
      <protection hidden="1"/>
    </xf>
    <xf numFmtId="0" fontId="4" fillId="3" borderId="2" xfId="0" applyFont="1" applyFill="1" applyBorder="1" applyAlignment="1" applyProtection="1">
      <alignment horizontal="center" vertical="center" shrinkToFit="1"/>
      <protection hidden="1"/>
    </xf>
    <xf numFmtId="0" fontId="4" fillId="3" borderId="0" xfId="0" applyFont="1" applyFill="1" applyBorder="1" applyAlignment="1" applyProtection="1">
      <alignment horizontal="center" vertical="center" shrinkToFit="1"/>
      <protection hidden="1"/>
    </xf>
    <xf numFmtId="0" fontId="4" fillId="3" borderId="38" xfId="0" applyFont="1" applyFill="1" applyBorder="1" applyAlignment="1" applyProtection="1">
      <alignment horizontal="center" vertical="center" shrinkToFit="1"/>
      <protection hidden="1"/>
    </xf>
    <xf numFmtId="0" fontId="4" fillId="3" borderId="120" xfId="0" applyFont="1" applyFill="1" applyBorder="1" applyAlignment="1" applyProtection="1">
      <alignment horizontal="center" vertical="center" shrinkToFit="1"/>
      <protection hidden="1"/>
    </xf>
    <xf numFmtId="0" fontId="3" fillId="3" borderId="102" xfId="0" applyFont="1" applyFill="1" applyBorder="1" applyAlignment="1" applyProtection="1">
      <alignment horizontal="center" vertical="center"/>
      <protection hidden="1"/>
    </xf>
    <xf numFmtId="0" fontId="4" fillId="3" borderId="2" xfId="0" applyFont="1" applyFill="1" applyBorder="1" applyAlignment="1" applyProtection="1">
      <alignment horizontal="center" vertical="center"/>
      <protection hidden="1"/>
    </xf>
    <xf numFmtId="0" fontId="4" fillId="3" borderId="38" xfId="0" applyFont="1" applyFill="1" applyBorder="1" applyAlignment="1" applyProtection="1">
      <alignment horizontal="center" vertical="center"/>
      <protection hidden="1"/>
    </xf>
    <xf numFmtId="0" fontId="4" fillId="3" borderId="58" xfId="0" applyFont="1" applyFill="1" applyBorder="1" applyAlignment="1" applyProtection="1">
      <alignment horizontal="center" vertical="center" shrinkToFit="1"/>
      <protection hidden="1"/>
    </xf>
    <xf numFmtId="0" fontId="4" fillId="3" borderId="130" xfId="0" applyFont="1" applyFill="1" applyBorder="1" applyAlignment="1" applyProtection="1">
      <alignment horizontal="center" vertical="center" shrinkToFit="1"/>
      <protection hidden="1"/>
    </xf>
    <xf numFmtId="0" fontId="4" fillId="3" borderId="87" xfId="0" applyFont="1" applyFill="1" applyBorder="1" applyAlignment="1" applyProtection="1">
      <alignment horizontal="center" vertical="center"/>
      <protection hidden="1"/>
    </xf>
    <xf numFmtId="0" fontId="3" fillId="3" borderId="61" xfId="0" applyFont="1" applyFill="1" applyBorder="1" applyAlignment="1" applyProtection="1">
      <alignment horizontal="center" vertical="center"/>
      <protection hidden="1"/>
    </xf>
    <xf numFmtId="0" fontId="3" fillId="3" borderId="92" xfId="0" applyFont="1" applyFill="1" applyBorder="1" applyAlignment="1" applyProtection="1">
      <alignment horizontal="center" vertical="center"/>
      <protection hidden="1"/>
    </xf>
    <xf numFmtId="0" fontId="3" fillId="3" borderId="93" xfId="0" applyFont="1" applyFill="1" applyBorder="1" applyAlignment="1" applyProtection="1">
      <alignment horizontal="center" vertical="center"/>
      <protection hidden="1"/>
    </xf>
    <xf numFmtId="0" fontId="4" fillId="3" borderId="93" xfId="0" applyFont="1" applyFill="1" applyBorder="1" applyAlignment="1" applyProtection="1">
      <alignment horizontal="center" vertical="center"/>
      <protection hidden="1"/>
    </xf>
    <xf numFmtId="0" fontId="3" fillId="3" borderId="37" xfId="0" applyFont="1" applyFill="1" applyBorder="1" applyAlignment="1" applyProtection="1">
      <alignment horizontal="center" vertical="center"/>
      <protection hidden="1"/>
    </xf>
    <xf numFmtId="0" fontId="4" fillId="3" borderId="20" xfId="0" applyFont="1" applyFill="1" applyBorder="1" applyAlignment="1" applyProtection="1">
      <alignment horizontal="center" vertical="center" shrinkToFit="1"/>
      <protection hidden="1"/>
    </xf>
    <xf numFmtId="0" fontId="4" fillId="3" borderId="3" xfId="0" applyFont="1" applyFill="1" applyBorder="1" applyAlignment="1" applyProtection="1">
      <alignment horizontal="center" vertical="center" shrinkToFit="1"/>
      <protection hidden="1"/>
    </xf>
    <xf numFmtId="0" fontId="3" fillId="3" borderId="78" xfId="0" applyFont="1" applyFill="1" applyBorder="1" applyAlignment="1" applyProtection="1">
      <alignment horizontal="center" vertical="center"/>
      <protection hidden="1"/>
    </xf>
    <xf numFmtId="0" fontId="4" fillId="3" borderId="101" xfId="0" applyFont="1" applyFill="1" applyBorder="1" applyAlignment="1" applyProtection="1">
      <alignment horizontal="center" vertical="center"/>
      <protection hidden="1"/>
    </xf>
    <xf numFmtId="0" fontId="6" fillId="0" borderId="0" xfId="0" applyFont="1" applyFill="1" applyAlignment="1" applyProtection="1">
      <alignment horizontal="left" vertical="center" wrapText="1"/>
      <protection hidden="1"/>
    </xf>
    <xf numFmtId="0" fontId="6" fillId="0" borderId="0" xfId="0" applyFont="1" applyFill="1" applyAlignment="1" applyProtection="1">
      <alignment horizontal="left" vertical="center"/>
      <protection hidden="1"/>
    </xf>
    <xf numFmtId="0" fontId="2" fillId="0" borderId="0" xfId="0" applyFont="1" applyFill="1" applyAlignment="1" applyProtection="1">
      <alignment horizontal="center" vertical="center"/>
      <protection hidden="1"/>
    </xf>
    <xf numFmtId="0" fontId="4" fillId="0" borderId="0" xfId="0" applyFont="1" applyAlignment="1">
      <alignment horizontal="left" vertical="center"/>
    </xf>
    <xf numFmtId="0" fontId="3" fillId="2" borderId="102" xfId="0" applyFont="1" applyFill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 applyProtection="1">
      <alignment horizontal="center" vertical="center"/>
      <protection hidden="1"/>
    </xf>
    <xf numFmtId="0" fontId="3" fillId="2" borderId="120" xfId="0" applyFont="1" applyFill="1" applyBorder="1" applyAlignment="1" applyProtection="1">
      <alignment horizontal="center" vertical="center"/>
      <protection hidden="1"/>
    </xf>
    <xf numFmtId="0" fontId="3" fillId="2" borderId="114" xfId="0" applyFont="1" applyFill="1" applyBorder="1" applyAlignment="1" applyProtection="1">
      <alignment horizontal="center" vertical="center"/>
      <protection hidden="1"/>
    </xf>
    <xf numFmtId="0" fontId="3" fillId="2" borderId="118" xfId="0" applyFont="1" applyFill="1" applyBorder="1" applyAlignment="1" applyProtection="1">
      <alignment horizontal="center" vertical="center"/>
      <protection hidden="1"/>
    </xf>
    <xf numFmtId="0" fontId="3" fillId="2" borderId="125" xfId="0" applyFont="1" applyFill="1" applyBorder="1" applyAlignment="1" applyProtection="1">
      <alignment horizontal="center" vertical="center"/>
      <protection hidden="1"/>
    </xf>
    <xf numFmtId="0" fontId="3" fillId="2" borderId="20" xfId="0" applyFont="1" applyFill="1" applyBorder="1" applyAlignment="1" applyProtection="1">
      <alignment horizontal="center" vertical="center"/>
      <protection hidden="1"/>
    </xf>
    <xf numFmtId="0" fontId="3" fillId="2" borderId="21" xfId="0" applyFont="1" applyFill="1" applyBorder="1" applyAlignment="1" applyProtection="1">
      <alignment horizontal="center" vertical="center"/>
      <protection hidden="1"/>
    </xf>
    <xf numFmtId="0" fontId="3" fillId="2" borderId="126" xfId="0" applyFont="1" applyFill="1" applyBorder="1" applyAlignment="1" applyProtection="1">
      <alignment horizontal="center" vertical="center"/>
      <protection hidden="1"/>
    </xf>
    <xf numFmtId="0" fontId="3" fillId="2" borderId="127" xfId="0" applyFont="1" applyFill="1" applyBorder="1" applyAlignment="1" applyProtection="1">
      <alignment horizontal="center" vertical="center"/>
      <protection hidden="1"/>
    </xf>
    <xf numFmtId="0" fontId="3" fillId="2" borderId="7" xfId="0" applyFont="1" applyFill="1" applyBorder="1" applyAlignment="1" applyProtection="1">
      <alignment horizontal="center" vertical="center"/>
      <protection hidden="1"/>
    </xf>
    <xf numFmtId="0" fontId="3" fillId="2" borderId="81" xfId="0" applyFont="1" applyFill="1" applyBorder="1" applyAlignment="1" applyProtection="1">
      <alignment horizontal="center" vertical="center"/>
      <protection hidden="1"/>
    </xf>
    <xf numFmtId="0" fontId="4" fillId="0" borderId="110" xfId="0" applyFont="1" applyFill="1" applyBorder="1" applyAlignment="1" applyProtection="1">
      <alignment horizontal="center" vertical="center" wrapText="1"/>
      <protection hidden="1"/>
    </xf>
    <xf numFmtId="0" fontId="4" fillId="0" borderId="108" xfId="0" applyFont="1" applyFill="1" applyBorder="1" applyAlignment="1" applyProtection="1">
      <alignment horizontal="center" vertical="center" wrapText="1"/>
      <protection hidden="1"/>
    </xf>
    <xf numFmtId="0" fontId="4" fillId="2" borderId="92" xfId="0" applyFont="1" applyFill="1" applyBorder="1" applyAlignment="1" applyProtection="1">
      <alignment horizontal="left" vertical="center" wrapText="1" indent="1"/>
      <protection hidden="1"/>
    </xf>
    <xf numFmtId="0" fontId="4" fillId="2" borderId="93" xfId="0" applyFont="1" applyFill="1" applyBorder="1" applyAlignment="1" applyProtection="1">
      <alignment horizontal="left" vertical="center" wrapText="1" indent="1"/>
      <protection hidden="1"/>
    </xf>
    <xf numFmtId="0" fontId="4" fillId="2" borderId="94" xfId="0" applyFont="1" applyFill="1" applyBorder="1" applyAlignment="1" applyProtection="1">
      <alignment horizontal="left" vertical="center" wrapText="1" indent="1"/>
      <protection hidden="1"/>
    </xf>
    <xf numFmtId="0" fontId="3" fillId="2" borderId="79" xfId="0" applyFont="1" applyFill="1" applyBorder="1" applyAlignment="1" applyProtection="1">
      <alignment horizontal="center" vertical="center" wrapText="1"/>
      <protection hidden="1"/>
    </xf>
    <xf numFmtId="0" fontId="3" fillId="2" borderId="71" xfId="0" applyFont="1" applyFill="1" applyBorder="1" applyAlignment="1" applyProtection="1">
      <alignment horizontal="center" vertical="center" wrapText="1"/>
      <protection hidden="1"/>
    </xf>
    <xf numFmtId="0" fontId="3" fillId="2" borderId="80" xfId="0" applyFont="1" applyFill="1" applyBorder="1" applyAlignment="1" applyProtection="1">
      <alignment horizontal="center" vertical="center" wrapText="1"/>
      <protection hidden="1"/>
    </xf>
    <xf numFmtId="0" fontId="3" fillId="2" borderId="115" xfId="0" applyFont="1" applyFill="1" applyBorder="1" applyAlignment="1" applyProtection="1">
      <alignment horizontal="center" vertical="center" wrapText="1"/>
      <protection hidden="1"/>
    </xf>
    <xf numFmtId="0" fontId="3" fillId="2" borderId="116" xfId="0" applyFont="1" applyFill="1" applyBorder="1" applyAlignment="1" applyProtection="1">
      <alignment horizontal="center" vertical="center" wrapText="1"/>
      <protection hidden="1"/>
    </xf>
    <xf numFmtId="0" fontId="3" fillId="2" borderId="113" xfId="0" applyFont="1" applyFill="1" applyBorder="1" applyAlignment="1" applyProtection="1">
      <alignment horizontal="center" vertical="center" wrapText="1"/>
      <protection hidden="1"/>
    </xf>
    <xf numFmtId="1" fontId="3" fillId="2" borderId="96" xfId="0" applyNumberFormat="1" applyFont="1" applyFill="1" applyBorder="1" applyAlignment="1" applyProtection="1">
      <alignment horizontal="center" vertical="center" textRotation="90"/>
      <protection hidden="1"/>
    </xf>
    <xf numFmtId="1" fontId="3" fillId="2" borderId="97" xfId="0" applyNumberFormat="1" applyFont="1" applyFill="1" applyBorder="1" applyAlignment="1" applyProtection="1">
      <alignment horizontal="center" vertical="center" textRotation="90"/>
      <protection hidden="1"/>
    </xf>
    <xf numFmtId="1" fontId="3" fillId="2" borderId="98" xfId="0" applyNumberFormat="1" applyFont="1" applyFill="1" applyBorder="1" applyAlignment="1" applyProtection="1">
      <alignment horizontal="center" vertical="center" textRotation="90"/>
      <protection hidden="1"/>
    </xf>
    <xf numFmtId="1" fontId="3" fillId="2" borderId="79" xfId="0" applyNumberFormat="1" applyFont="1" applyFill="1" applyBorder="1" applyAlignment="1" applyProtection="1">
      <alignment horizontal="center" vertical="center"/>
      <protection hidden="1"/>
    </xf>
    <xf numFmtId="1" fontId="3" fillId="2" borderId="80" xfId="0" applyNumberFormat="1" applyFont="1" applyFill="1" applyBorder="1" applyAlignment="1" applyProtection="1">
      <alignment horizontal="center" vertical="center"/>
      <protection hidden="1"/>
    </xf>
    <xf numFmtId="1" fontId="3" fillId="2" borderId="4" xfId="0" applyNumberFormat="1" applyFont="1" applyFill="1" applyBorder="1" applyAlignment="1" applyProtection="1">
      <alignment horizontal="center" vertical="center"/>
      <protection hidden="1"/>
    </xf>
    <xf numFmtId="1" fontId="3" fillId="2" borderId="26" xfId="0" applyNumberFormat="1" applyFont="1" applyFill="1" applyBorder="1" applyAlignment="1" applyProtection="1">
      <alignment horizontal="center" vertical="center"/>
      <protection hidden="1"/>
    </xf>
    <xf numFmtId="1" fontId="3" fillId="2" borderId="81" xfId="0" applyNumberFormat="1" applyFont="1" applyFill="1" applyBorder="1" applyAlignment="1" applyProtection="1">
      <alignment horizontal="center" vertical="center"/>
      <protection hidden="1"/>
    </xf>
    <xf numFmtId="1" fontId="3" fillId="2" borderId="82" xfId="0" applyNumberFormat="1" applyFont="1" applyFill="1" applyBorder="1" applyAlignment="1" applyProtection="1">
      <alignment horizontal="center" vertical="center"/>
      <protection hidden="1"/>
    </xf>
  </cellXfs>
  <cellStyles count="2">
    <cellStyle name="Normalny" xfId="0" builtinId="0"/>
    <cellStyle name="Normalny_1 dzienne fizjoterapia mgr 200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  <pageSetUpPr fitToPage="1"/>
  </sheetPr>
  <dimension ref="A1:CB138"/>
  <sheetViews>
    <sheetView tabSelected="1" view="pageBreakPreview" topLeftCell="A112" zoomScale="85" zoomScaleNormal="85" zoomScaleSheetLayoutView="85" workbookViewId="0">
      <selection activeCell="A124" sqref="A124:AB124"/>
    </sheetView>
  </sheetViews>
  <sheetFormatPr defaultColWidth="9.140625" defaultRowHeight="15" x14ac:dyDescent="0.2"/>
  <cols>
    <col min="1" max="1" width="3.7109375" style="4" customWidth="1"/>
    <col min="2" max="2" width="24.5703125" style="136" customWidth="1"/>
    <col min="3" max="3" width="51.5703125" style="68" bestFit="1" customWidth="1"/>
    <col min="4" max="4" width="8.140625" style="69" bestFit="1" customWidth="1"/>
    <col min="5" max="5" width="5.7109375" style="4" customWidth="1"/>
    <col min="6" max="7" width="5.7109375" style="12" customWidth="1"/>
    <col min="8" max="9" width="4.7109375" style="12" customWidth="1"/>
    <col min="10" max="10" width="4.7109375" style="13" customWidth="1"/>
    <col min="11" max="12" width="4.7109375" style="12" customWidth="1"/>
    <col min="13" max="13" width="4.7109375" style="13" customWidth="1"/>
    <col min="14" max="15" width="4.7109375" style="12" customWidth="1"/>
    <col min="16" max="16" width="4.7109375" style="13" customWidth="1"/>
    <col min="17" max="18" width="4.7109375" style="12" customWidth="1"/>
    <col min="19" max="19" width="4.7109375" style="13" customWidth="1"/>
    <col min="20" max="21" width="4.7109375" style="12" customWidth="1"/>
    <col min="22" max="22" width="4.7109375" style="13" customWidth="1"/>
    <col min="23" max="24" width="4.7109375" style="12" customWidth="1"/>
    <col min="25" max="25" width="4.7109375" style="70" customWidth="1"/>
    <col min="26" max="26" width="10" style="70" customWidth="1"/>
    <col min="27" max="27" width="3.7109375" style="71" customWidth="1"/>
    <col min="28" max="28" width="5.42578125" style="72" customWidth="1"/>
    <col min="29" max="29" width="6.5703125" style="150" customWidth="1"/>
    <col min="30" max="30" width="4.5703125" style="163" customWidth="1"/>
    <col min="31" max="31" width="11.7109375" style="163" customWidth="1"/>
    <col min="32" max="35" width="9.140625" style="163"/>
    <col min="36" max="37" width="9.140625" style="164"/>
    <col min="38" max="16384" width="9.140625" style="12"/>
  </cols>
  <sheetData>
    <row r="1" spans="1:80" s="127" customFormat="1" ht="17.25" customHeight="1" x14ac:dyDescent="0.2">
      <c r="A1" s="361" t="s">
        <v>180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  <c r="T1" s="361"/>
      <c r="U1" s="361"/>
      <c r="V1" s="361"/>
      <c r="W1" s="361"/>
      <c r="X1" s="361"/>
      <c r="Y1" s="361"/>
      <c r="Z1" s="361"/>
      <c r="AA1" s="361"/>
      <c r="AB1" s="361"/>
      <c r="AC1" s="143"/>
      <c r="AD1" s="152"/>
      <c r="AE1" s="152"/>
      <c r="AF1" s="152"/>
      <c r="AG1" s="152"/>
      <c r="AH1" s="152"/>
      <c r="AI1" s="152"/>
      <c r="AJ1" s="153"/>
      <c r="AK1" s="153"/>
    </row>
    <row r="2" spans="1:80" s="127" customFormat="1" ht="17.25" customHeight="1" x14ac:dyDescent="0.2">
      <c r="A2" s="361" t="s">
        <v>132</v>
      </c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/>
      <c r="P2" s="361"/>
      <c r="Q2" s="361"/>
      <c r="R2" s="361"/>
      <c r="S2" s="361"/>
      <c r="T2" s="361"/>
      <c r="U2" s="361"/>
      <c r="V2" s="361"/>
      <c r="W2" s="361"/>
      <c r="X2" s="361"/>
      <c r="Y2" s="361"/>
      <c r="Z2" s="361"/>
      <c r="AA2" s="361"/>
      <c r="AB2" s="361"/>
      <c r="AC2" s="143"/>
      <c r="AD2" s="152"/>
      <c r="AE2" s="152"/>
      <c r="AF2" s="152"/>
      <c r="AG2" s="152"/>
      <c r="AH2" s="152"/>
      <c r="AI2" s="152"/>
      <c r="AJ2" s="153"/>
      <c r="AK2" s="153"/>
    </row>
    <row r="3" spans="1:80" s="127" customFormat="1" ht="17.25" customHeight="1" x14ac:dyDescent="0.2">
      <c r="A3" s="361" t="s">
        <v>118</v>
      </c>
      <c r="B3" s="361"/>
      <c r="C3" s="361"/>
      <c r="D3" s="361"/>
      <c r="E3" s="361"/>
      <c r="F3" s="361"/>
      <c r="G3" s="361"/>
      <c r="H3" s="361"/>
      <c r="I3" s="361"/>
      <c r="J3" s="361"/>
      <c r="K3" s="361"/>
      <c r="L3" s="361"/>
      <c r="M3" s="361"/>
      <c r="N3" s="361"/>
      <c r="O3" s="361"/>
      <c r="P3" s="361"/>
      <c r="Q3" s="361"/>
      <c r="R3" s="361"/>
      <c r="S3" s="361"/>
      <c r="T3" s="361"/>
      <c r="U3" s="361"/>
      <c r="V3" s="361"/>
      <c r="W3" s="361"/>
      <c r="X3" s="361"/>
      <c r="Y3" s="361"/>
      <c r="Z3" s="361"/>
      <c r="AA3" s="361"/>
      <c r="AB3" s="361"/>
      <c r="AC3" s="143"/>
      <c r="AD3" s="152"/>
      <c r="AE3" s="152"/>
      <c r="AF3" s="152"/>
      <c r="AG3" s="152"/>
      <c r="AH3" s="152"/>
      <c r="AI3" s="152"/>
      <c r="AJ3" s="153"/>
      <c r="AK3" s="153"/>
    </row>
    <row r="4" spans="1:80" s="127" customFormat="1" ht="17.25" customHeight="1" thickBot="1" x14ac:dyDescent="0.25">
      <c r="A4" s="362" t="s">
        <v>159</v>
      </c>
      <c r="B4" s="362"/>
      <c r="C4" s="362"/>
      <c r="D4" s="362"/>
      <c r="E4" s="362"/>
      <c r="F4" s="362"/>
      <c r="G4" s="362"/>
      <c r="H4" s="362"/>
      <c r="I4" s="362"/>
      <c r="J4" s="362"/>
      <c r="K4" s="362"/>
      <c r="L4" s="362"/>
      <c r="M4" s="362"/>
      <c r="N4" s="362"/>
      <c r="O4" s="362"/>
      <c r="P4" s="362"/>
      <c r="Q4" s="362"/>
      <c r="R4" s="362"/>
      <c r="S4" s="362"/>
      <c r="T4" s="362"/>
      <c r="U4" s="362"/>
      <c r="V4" s="362"/>
      <c r="W4" s="362"/>
      <c r="X4" s="362"/>
      <c r="Y4" s="362"/>
      <c r="Z4" s="362"/>
      <c r="AA4" s="362"/>
      <c r="AB4" s="362"/>
      <c r="AC4" s="143"/>
      <c r="AD4" s="152"/>
      <c r="AE4" s="152"/>
      <c r="AF4" s="152"/>
      <c r="AG4" s="152"/>
      <c r="AH4" s="152"/>
      <c r="AI4" s="152"/>
      <c r="AJ4" s="153"/>
      <c r="AK4" s="153"/>
    </row>
    <row r="5" spans="1:80" s="129" customFormat="1" ht="13.5" customHeight="1" thickTop="1" x14ac:dyDescent="0.2">
      <c r="A5" s="336" t="s">
        <v>28</v>
      </c>
      <c r="B5" s="128"/>
      <c r="C5" s="336" t="s">
        <v>0</v>
      </c>
      <c r="D5" s="343" t="s">
        <v>22</v>
      </c>
      <c r="E5" s="344"/>
      <c r="F5" s="344"/>
      <c r="G5" s="344"/>
      <c r="H5" s="374" t="s">
        <v>1</v>
      </c>
      <c r="I5" s="375"/>
      <c r="J5" s="375"/>
      <c r="K5" s="375"/>
      <c r="L5" s="375"/>
      <c r="M5" s="376"/>
      <c r="N5" s="380" t="s">
        <v>2</v>
      </c>
      <c r="O5" s="375"/>
      <c r="P5" s="375"/>
      <c r="Q5" s="375"/>
      <c r="R5" s="375"/>
      <c r="S5" s="381"/>
      <c r="T5" s="349" t="s">
        <v>3</v>
      </c>
      <c r="U5" s="349"/>
      <c r="V5" s="349"/>
      <c r="W5" s="349"/>
      <c r="X5" s="349"/>
      <c r="Y5" s="350"/>
      <c r="Z5" s="330" t="s">
        <v>38</v>
      </c>
      <c r="AA5" s="352" t="s">
        <v>45</v>
      </c>
      <c r="AB5" s="353"/>
      <c r="AC5" s="144"/>
      <c r="AD5" s="154"/>
      <c r="AE5" s="154"/>
      <c r="AF5" s="154"/>
      <c r="AG5" s="154"/>
      <c r="AH5" s="154"/>
      <c r="AI5" s="154"/>
      <c r="AJ5" s="155"/>
      <c r="AK5" s="155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</row>
    <row r="6" spans="1:80" s="129" customFormat="1" ht="31.5" x14ac:dyDescent="0.2">
      <c r="A6" s="337"/>
      <c r="B6" s="130" t="s">
        <v>139</v>
      </c>
      <c r="C6" s="337"/>
      <c r="D6" s="345"/>
      <c r="E6" s="346"/>
      <c r="F6" s="346"/>
      <c r="G6" s="346"/>
      <c r="H6" s="377" t="s">
        <v>33</v>
      </c>
      <c r="I6" s="341"/>
      <c r="J6" s="369"/>
      <c r="K6" s="340" t="s">
        <v>5</v>
      </c>
      <c r="L6" s="341"/>
      <c r="M6" s="372"/>
      <c r="N6" s="373" t="s">
        <v>6</v>
      </c>
      <c r="O6" s="341"/>
      <c r="P6" s="369"/>
      <c r="Q6" s="340" t="s">
        <v>7</v>
      </c>
      <c r="R6" s="341"/>
      <c r="S6" s="342"/>
      <c r="T6" s="341" t="s">
        <v>8</v>
      </c>
      <c r="U6" s="341"/>
      <c r="V6" s="369"/>
      <c r="W6" s="358" t="s">
        <v>9</v>
      </c>
      <c r="X6" s="359"/>
      <c r="Y6" s="360"/>
      <c r="Z6" s="331"/>
      <c r="AA6" s="354"/>
      <c r="AB6" s="355"/>
      <c r="AC6" s="144"/>
      <c r="AD6" s="154"/>
      <c r="AE6" s="154"/>
      <c r="AF6" s="154"/>
      <c r="AG6" s="154"/>
      <c r="AH6" s="154"/>
      <c r="AI6" s="154"/>
      <c r="AJ6" s="155"/>
      <c r="AK6" s="155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</row>
    <row r="7" spans="1:80" s="129" customFormat="1" ht="12.75" customHeight="1" x14ac:dyDescent="0.2">
      <c r="A7" s="337"/>
      <c r="B7" s="130"/>
      <c r="C7" s="337"/>
      <c r="D7" s="367" t="s">
        <v>26</v>
      </c>
      <c r="E7" s="368"/>
      <c r="F7" s="328" t="s">
        <v>25</v>
      </c>
      <c r="G7" s="324" t="s">
        <v>24</v>
      </c>
      <c r="H7" s="347" t="s">
        <v>43</v>
      </c>
      <c r="I7" s="326" t="s">
        <v>44</v>
      </c>
      <c r="J7" s="363" t="s">
        <v>23</v>
      </c>
      <c r="K7" s="351" t="s">
        <v>43</v>
      </c>
      <c r="L7" s="326" t="s">
        <v>44</v>
      </c>
      <c r="M7" s="370" t="s">
        <v>23</v>
      </c>
      <c r="N7" s="365" t="s">
        <v>43</v>
      </c>
      <c r="O7" s="326" t="s">
        <v>44</v>
      </c>
      <c r="P7" s="363" t="s">
        <v>23</v>
      </c>
      <c r="Q7" s="351" t="s">
        <v>43</v>
      </c>
      <c r="R7" s="326" t="s">
        <v>44</v>
      </c>
      <c r="S7" s="370" t="s">
        <v>23</v>
      </c>
      <c r="T7" s="365" t="s">
        <v>43</v>
      </c>
      <c r="U7" s="326" t="s">
        <v>44</v>
      </c>
      <c r="V7" s="363" t="s">
        <v>23</v>
      </c>
      <c r="W7" s="351" t="s">
        <v>43</v>
      </c>
      <c r="X7" s="326" t="s">
        <v>44</v>
      </c>
      <c r="Y7" s="378" t="s">
        <v>23</v>
      </c>
      <c r="Z7" s="331"/>
      <c r="AA7" s="354"/>
      <c r="AB7" s="355"/>
      <c r="AC7" s="144"/>
      <c r="AD7" s="154"/>
      <c r="AE7" s="154"/>
      <c r="AF7" s="154"/>
      <c r="AG7" s="154"/>
      <c r="AH7" s="154"/>
      <c r="AI7" s="154"/>
      <c r="AJ7" s="155"/>
      <c r="AK7" s="155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</row>
    <row r="8" spans="1:80" s="129" customFormat="1" ht="13.5" customHeight="1" thickBot="1" x14ac:dyDescent="0.25">
      <c r="A8" s="338"/>
      <c r="B8" s="131"/>
      <c r="C8" s="339"/>
      <c r="D8" s="132" t="s">
        <v>27</v>
      </c>
      <c r="E8" s="133" t="s">
        <v>23</v>
      </c>
      <c r="F8" s="329"/>
      <c r="G8" s="325"/>
      <c r="H8" s="348"/>
      <c r="I8" s="327"/>
      <c r="J8" s="364"/>
      <c r="K8" s="326"/>
      <c r="L8" s="327"/>
      <c r="M8" s="371"/>
      <c r="N8" s="366"/>
      <c r="O8" s="327"/>
      <c r="P8" s="364"/>
      <c r="Q8" s="326"/>
      <c r="R8" s="327"/>
      <c r="S8" s="371"/>
      <c r="T8" s="366"/>
      <c r="U8" s="327"/>
      <c r="V8" s="364"/>
      <c r="W8" s="326"/>
      <c r="X8" s="327"/>
      <c r="Y8" s="379"/>
      <c r="Z8" s="332"/>
      <c r="AA8" s="356"/>
      <c r="AB8" s="357"/>
      <c r="AC8" s="144"/>
      <c r="AD8" s="154"/>
      <c r="AE8" s="154" t="s">
        <v>105</v>
      </c>
      <c r="AF8" s="154"/>
      <c r="AG8" s="154"/>
      <c r="AH8" s="154"/>
      <c r="AI8" s="154"/>
      <c r="AJ8" s="155"/>
      <c r="AK8" s="155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</row>
    <row r="9" spans="1:80" s="14" customFormat="1" ht="13.5" customHeight="1" thickTop="1" x14ac:dyDescent="0.2">
      <c r="A9" s="321" t="s">
        <v>156</v>
      </c>
      <c r="B9" s="322"/>
      <c r="C9" s="322"/>
      <c r="D9" s="322"/>
      <c r="E9" s="322"/>
      <c r="F9" s="322"/>
      <c r="G9" s="322"/>
      <c r="H9" s="322"/>
      <c r="I9" s="322"/>
      <c r="J9" s="322"/>
      <c r="K9" s="322"/>
      <c r="L9" s="322"/>
      <c r="M9" s="322"/>
      <c r="N9" s="322"/>
      <c r="O9" s="322"/>
      <c r="P9" s="322"/>
      <c r="Q9" s="322"/>
      <c r="R9" s="322"/>
      <c r="S9" s="322"/>
      <c r="T9" s="322"/>
      <c r="U9" s="322"/>
      <c r="V9" s="322"/>
      <c r="W9" s="322"/>
      <c r="X9" s="322"/>
      <c r="Y9" s="322"/>
      <c r="Z9" s="322"/>
      <c r="AA9" s="322"/>
      <c r="AB9" s="323"/>
      <c r="AC9" s="144"/>
      <c r="AD9" s="154"/>
      <c r="AE9" s="154" t="s">
        <v>101</v>
      </c>
      <c r="AF9" s="154" t="s">
        <v>102</v>
      </c>
      <c r="AG9" s="154" t="s">
        <v>103</v>
      </c>
      <c r="AH9" s="154" t="s">
        <v>104</v>
      </c>
      <c r="AI9" s="154"/>
      <c r="AJ9" s="155"/>
      <c r="AK9" s="155"/>
    </row>
    <row r="10" spans="1:80" s="134" customFormat="1" ht="15" customHeight="1" x14ac:dyDescent="0.2">
      <c r="A10" s="333" t="s">
        <v>133</v>
      </c>
      <c r="B10" s="334"/>
      <c r="C10" s="334"/>
      <c r="D10" s="334"/>
      <c r="E10" s="334"/>
      <c r="F10" s="334"/>
      <c r="G10" s="334"/>
      <c r="H10" s="334"/>
      <c r="I10" s="334"/>
      <c r="J10" s="334"/>
      <c r="K10" s="334"/>
      <c r="L10" s="334"/>
      <c r="M10" s="334"/>
      <c r="N10" s="334"/>
      <c r="O10" s="334"/>
      <c r="P10" s="334"/>
      <c r="Q10" s="334"/>
      <c r="R10" s="334"/>
      <c r="S10" s="334"/>
      <c r="T10" s="334"/>
      <c r="U10" s="334"/>
      <c r="V10" s="334"/>
      <c r="W10" s="334"/>
      <c r="X10" s="334"/>
      <c r="Y10" s="334"/>
      <c r="Z10" s="334"/>
      <c r="AA10" s="334"/>
      <c r="AB10" s="335"/>
      <c r="AC10" s="146"/>
      <c r="AD10" s="156"/>
      <c r="AE10" s="156"/>
      <c r="AF10" s="156"/>
      <c r="AG10" s="156"/>
      <c r="AH10" s="156"/>
      <c r="AI10" s="156"/>
      <c r="AJ10" s="157"/>
      <c r="AK10" s="157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</row>
    <row r="11" spans="1:80" s="15" customFormat="1" ht="15.75" x14ac:dyDescent="0.2">
      <c r="A11" s="16" t="s">
        <v>10</v>
      </c>
      <c r="B11" s="265" t="s">
        <v>142</v>
      </c>
      <c r="C11" s="78" t="s">
        <v>51</v>
      </c>
      <c r="D11" s="8">
        <f t="shared" ref="D11:D19" si="0">SUM(F11:G11)</f>
        <v>52</v>
      </c>
      <c r="E11" s="5">
        <f>SUM(J11,M11,P11,S11,V11,Y11)</f>
        <v>4</v>
      </c>
      <c r="F11" s="17">
        <v>26</v>
      </c>
      <c r="G11" s="18">
        <v>26</v>
      </c>
      <c r="H11" s="46">
        <v>26</v>
      </c>
      <c r="I11" s="47">
        <v>26</v>
      </c>
      <c r="J11" s="47">
        <v>4</v>
      </c>
      <c r="K11" s="123"/>
      <c r="L11" s="47"/>
      <c r="M11" s="47"/>
      <c r="N11" s="48"/>
      <c r="O11" s="47"/>
      <c r="P11" s="47"/>
      <c r="Q11" s="123"/>
      <c r="R11" s="47"/>
      <c r="S11" s="54"/>
      <c r="T11" s="47"/>
      <c r="U11" s="47"/>
      <c r="V11" s="47"/>
      <c r="W11" s="123"/>
      <c r="X11" s="47"/>
      <c r="Y11" s="47"/>
      <c r="Z11" s="51" t="s">
        <v>39</v>
      </c>
      <c r="AA11" s="52"/>
      <c r="AB11" s="53">
        <f t="shared" ref="AB11:AB16" si="1">MAX(IF(J11&gt;0,1,0),IF(M11&gt;0,2,0),IF(P11&gt;0,3,0),IF(S11&gt;0,4,0),IF(V11&gt;0,5,0),IF(Y11&gt;0,6,0))</f>
        <v>1</v>
      </c>
      <c r="AC11" s="145" t="str">
        <f t="shared" ref="AC11:AC21" si="2">CONCATENATE(AA11,AB11)</f>
        <v>1</v>
      </c>
      <c r="AD11" s="156"/>
      <c r="AE11" s="156"/>
      <c r="AF11" s="156">
        <f>E11</f>
        <v>4</v>
      </c>
      <c r="AG11" s="156"/>
      <c r="AH11" s="156"/>
      <c r="AI11" s="156"/>
      <c r="AJ11" s="157"/>
      <c r="AK11" s="157"/>
    </row>
    <row r="12" spans="1:80" s="15" customFormat="1" ht="15.75" x14ac:dyDescent="0.2">
      <c r="A12" s="16" t="s">
        <v>11</v>
      </c>
      <c r="B12" s="266"/>
      <c r="C12" s="78" t="s">
        <v>52</v>
      </c>
      <c r="D12" s="8">
        <f t="shared" si="0"/>
        <v>52</v>
      </c>
      <c r="E12" s="5">
        <v>4</v>
      </c>
      <c r="F12" s="17">
        <f>SUM(H12,K12,N12,Q12,T12,W12)</f>
        <v>26</v>
      </c>
      <c r="G12" s="18">
        <v>26</v>
      </c>
      <c r="H12" s="46"/>
      <c r="I12" s="47"/>
      <c r="J12" s="47"/>
      <c r="K12" s="123">
        <v>26</v>
      </c>
      <c r="L12" s="47">
        <v>26</v>
      </c>
      <c r="M12" s="47">
        <v>4</v>
      </c>
      <c r="N12" s="48"/>
      <c r="O12" s="47"/>
      <c r="P12" s="47"/>
      <c r="Q12" s="123"/>
      <c r="R12" s="47"/>
      <c r="S12" s="54"/>
      <c r="T12" s="47"/>
      <c r="U12" s="47"/>
      <c r="V12" s="47"/>
      <c r="W12" s="123"/>
      <c r="X12" s="47"/>
      <c r="Y12" s="47"/>
      <c r="Z12" s="55" t="s">
        <v>39</v>
      </c>
      <c r="AA12" s="56" t="s">
        <v>34</v>
      </c>
      <c r="AB12" s="57">
        <f t="shared" si="1"/>
        <v>2</v>
      </c>
      <c r="AC12" s="145" t="str">
        <f t="shared" si="2"/>
        <v>E2</v>
      </c>
      <c r="AD12" s="156"/>
      <c r="AE12" s="156"/>
      <c r="AF12" s="156">
        <f>E12</f>
        <v>4</v>
      </c>
      <c r="AG12" s="156"/>
      <c r="AH12" s="156"/>
      <c r="AI12" s="156"/>
      <c r="AJ12" s="157"/>
      <c r="AK12" s="157"/>
    </row>
    <row r="13" spans="1:80" s="15" customFormat="1" ht="15.75" x14ac:dyDescent="0.2">
      <c r="A13" s="16" t="s">
        <v>12</v>
      </c>
      <c r="B13" s="265" t="s">
        <v>143</v>
      </c>
      <c r="C13" s="79" t="s">
        <v>41</v>
      </c>
      <c r="D13" s="8">
        <f>SUM(F13:G13)</f>
        <v>26</v>
      </c>
      <c r="E13" s="5">
        <f t="shared" ref="E13:E19" si="3">SUM(J13,M13,P13,S13,V13,Y13)</f>
        <v>2</v>
      </c>
      <c r="F13" s="17">
        <f t="shared" ref="F13:G15" si="4">SUM(H13,K13,N13,Q13,T13,W13)</f>
        <v>26</v>
      </c>
      <c r="G13" s="18">
        <f t="shared" si="4"/>
        <v>0</v>
      </c>
      <c r="H13" s="46">
        <v>26</v>
      </c>
      <c r="I13" s="47"/>
      <c r="J13" s="47">
        <v>2</v>
      </c>
      <c r="K13" s="123"/>
      <c r="L13" s="47"/>
      <c r="M13" s="47"/>
      <c r="N13" s="48"/>
      <c r="O13" s="47"/>
      <c r="P13" s="47"/>
      <c r="Q13" s="123"/>
      <c r="R13" s="47"/>
      <c r="S13" s="54"/>
      <c r="T13" s="47"/>
      <c r="U13" s="47"/>
      <c r="V13" s="47"/>
      <c r="W13" s="123"/>
      <c r="X13" s="47"/>
      <c r="Y13" s="47"/>
      <c r="Z13" s="55" t="s">
        <v>39</v>
      </c>
      <c r="AA13" s="56"/>
      <c r="AB13" s="57">
        <f>MAX(IF(J13&gt;0,1,0),IF(M13&gt;0,2,0),IF(P13&gt;0,3,0),IF(S13&gt;0,4,0),IF(V13&gt;0,5,0),IF(Y13&gt;0,6,0))</f>
        <v>1</v>
      </c>
      <c r="AC13" s="145" t="str">
        <f t="shared" si="2"/>
        <v>1</v>
      </c>
      <c r="AD13" s="156"/>
      <c r="AE13" s="156"/>
      <c r="AF13" s="156"/>
      <c r="AG13" s="156">
        <f>E13</f>
        <v>2</v>
      </c>
      <c r="AH13" s="156"/>
      <c r="AI13" s="156"/>
      <c r="AJ13" s="157"/>
      <c r="AK13" s="157"/>
    </row>
    <row r="14" spans="1:80" s="15" customFormat="1" ht="15.75" x14ac:dyDescent="0.2">
      <c r="A14" s="16" t="s">
        <v>13</v>
      </c>
      <c r="B14" s="267"/>
      <c r="C14" s="79" t="s">
        <v>30</v>
      </c>
      <c r="D14" s="8">
        <f>SUM(F14:G14)</f>
        <v>13</v>
      </c>
      <c r="E14" s="5">
        <f t="shared" si="3"/>
        <v>1</v>
      </c>
      <c r="F14" s="17">
        <f t="shared" si="4"/>
        <v>13</v>
      </c>
      <c r="G14" s="18">
        <f t="shared" si="4"/>
        <v>0</v>
      </c>
      <c r="H14" s="46">
        <v>13</v>
      </c>
      <c r="I14" s="47"/>
      <c r="J14" s="47">
        <v>1</v>
      </c>
      <c r="K14" s="123"/>
      <c r="L14" s="47"/>
      <c r="M14" s="47"/>
      <c r="N14" s="48"/>
      <c r="O14" s="47"/>
      <c r="P14" s="47"/>
      <c r="Q14" s="123"/>
      <c r="R14" s="47"/>
      <c r="S14" s="54"/>
      <c r="T14" s="47"/>
      <c r="U14" s="47"/>
      <c r="V14" s="47"/>
      <c r="W14" s="123"/>
      <c r="X14" s="47"/>
      <c r="Y14" s="47"/>
      <c r="Z14" s="55" t="s">
        <v>39</v>
      </c>
      <c r="AA14" s="56"/>
      <c r="AB14" s="57">
        <f>MAX(IF(J14&gt;0,1,0),IF(M14&gt;0,2,0),IF(P14&gt;0,3,0),IF(S14&gt;0,4,0),IF(V14&gt;0,5,0),IF(Y14&gt;0,6,0))</f>
        <v>1</v>
      </c>
      <c r="AC14" s="145" t="str">
        <f t="shared" si="2"/>
        <v>1</v>
      </c>
      <c r="AD14" s="156"/>
      <c r="AE14" s="156"/>
      <c r="AF14" s="156"/>
      <c r="AG14" s="156">
        <f>E14</f>
        <v>1</v>
      </c>
      <c r="AH14" s="156"/>
      <c r="AI14" s="156"/>
      <c r="AJ14" s="157"/>
      <c r="AK14" s="157"/>
    </row>
    <row r="15" spans="1:80" s="15" customFormat="1" ht="15.75" x14ac:dyDescent="0.2">
      <c r="A15" s="16" t="s">
        <v>14</v>
      </c>
      <c r="B15" s="267"/>
      <c r="C15" s="78" t="s">
        <v>53</v>
      </c>
      <c r="D15" s="8">
        <f>SUM(F15:G15)</f>
        <v>13</v>
      </c>
      <c r="E15" s="5">
        <f t="shared" si="3"/>
        <v>1</v>
      </c>
      <c r="F15" s="17">
        <f t="shared" si="4"/>
        <v>13</v>
      </c>
      <c r="G15" s="18">
        <f t="shared" si="4"/>
        <v>0</v>
      </c>
      <c r="H15" s="46"/>
      <c r="I15" s="47"/>
      <c r="J15" s="47"/>
      <c r="K15" s="123">
        <v>13</v>
      </c>
      <c r="L15" s="47"/>
      <c r="M15" s="47">
        <v>1</v>
      </c>
      <c r="N15" s="48"/>
      <c r="O15" s="47"/>
      <c r="P15" s="47"/>
      <c r="Q15" s="123"/>
      <c r="R15" s="47"/>
      <c r="S15" s="54"/>
      <c r="T15" s="47"/>
      <c r="U15" s="47"/>
      <c r="V15" s="47"/>
      <c r="W15" s="123"/>
      <c r="X15" s="47"/>
      <c r="Y15" s="47"/>
      <c r="Z15" s="55" t="s">
        <v>39</v>
      </c>
      <c r="AA15" s="56"/>
      <c r="AB15" s="57">
        <f t="shared" si="1"/>
        <v>2</v>
      </c>
      <c r="AC15" s="145" t="str">
        <f t="shared" si="2"/>
        <v>2</v>
      </c>
      <c r="AD15" s="156"/>
      <c r="AE15" s="156"/>
      <c r="AF15" s="156"/>
      <c r="AG15" s="156">
        <f>E15</f>
        <v>1</v>
      </c>
      <c r="AH15" s="156"/>
      <c r="AI15" s="156"/>
      <c r="AJ15" s="157"/>
      <c r="AK15" s="157"/>
    </row>
    <row r="16" spans="1:80" s="15" customFormat="1" ht="15.75" x14ac:dyDescent="0.2">
      <c r="A16" s="16" t="s">
        <v>15</v>
      </c>
      <c r="B16" s="266"/>
      <c r="C16" s="78" t="s">
        <v>50</v>
      </c>
      <c r="D16" s="8">
        <f t="shared" si="0"/>
        <v>39</v>
      </c>
      <c r="E16" s="5">
        <f t="shared" si="3"/>
        <v>3</v>
      </c>
      <c r="F16" s="17">
        <f t="shared" ref="F16:G19" si="5">SUM(H16,K16,N16,Q16,T16,W16)</f>
        <v>26</v>
      </c>
      <c r="G16" s="18">
        <f t="shared" si="5"/>
        <v>13</v>
      </c>
      <c r="H16" s="46"/>
      <c r="I16" s="47"/>
      <c r="J16" s="47"/>
      <c r="K16" s="123"/>
      <c r="L16" s="47"/>
      <c r="M16" s="47"/>
      <c r="N16" s="48">
        <v>26</v>
      </c>
      <c r="O16" s="47">
        <v>13</v>
      </c>
      <c r="P16" s="47">
        <v>3</v>
      </c>
      <c r="Q16" s="123"/>
      <c r="R16" s="47"/>
      <c r="S16" s="54"/>
      <c r="T16" s="47"/>
      <c r="U16" s="47"/>
      <c r="V16" s="47"/>
      <c r="W16" s="123"/>
      <c r="X16" s="47"/>
      <c r="Y16" s="47"/>
      <c r="Z16" s="55" t="s">
        <v>39</v>
      </c>
      <c r="AA16" s="56" t="s">
        <v>34</v>
      </c>
      <c r="AB16" s="57">
        <f t="shared" si="1"/>
        <v>3</v>
      </c>
      <c r="AC16" s="145" t="str">
        <f t="shared" si="2"/>
        <v>E3</v>
      </c>
      <c r="AD16" s="156"/>
      <c r="AE16" s="156"/>
      <c r="AF16" s="156"/>
      <c r="AG16" s="156">
        <f>E16</f>
        <v>3</v>
      </c>
      <c r="AH16" s="156"/>
      <c r="AI16" s="156"/>
      <c r="AJ16" s="157"/>
      <c r="AK16" s="157"/>
    </row>
    <row r="17" spans="1:80" s="15" customFormat="1" ht="15.4" customHeight="1" x14ac:dyDescent="0.2">
      <c r="A17" s="16" t="s">
        <v>16</v>
      </c>
      <c r="B17" s="269" t="s">
        <v>144</v>
      </c>
      <c r="C17" s="80" t="s">
        <v>61</v>
      </c>
      <c r="D17" s="8">
        <f>SUM(F17:G17)</f>
        <v>39</v>
      </c>
      <c r="E17" s="5">
        <f t="shared" si="3"/>
        <v>3</v>
      </c>
      <c r="F17" s="17">
        <f t="shared" si="5"/>
        <v>26</v>
      </c>
      <c r="G17" s="18">
        <f t="shared" si="5"/>
        <v>13</v>
      </c>
      <c r="H17" s="46"/>
      <c r="I17" s="47"/>
      <c r="J17" s="47"/>
      <c r="K17" s="123"/>
      <c r="L17" s="47"/>
      <c r="M17" s="47"/>
      <c r="N17" s="48">
        <v>26</v>
      </c>
      <c r="O17" s="47">
        <v>13</v>
      </c>
      <c r="P17" s="47">
        <v>3</v>
      </c>
      <c r="Q17" s="123"/>
      <c r="R17" s="47"/>
      <c r="S17" s="54"/>
      <c r="T17" s="47"/>
      <c r="U17" s="47"/>
      <c r="V17" s="47"/>
      <c r="W17" s="123"/>
      <c r="X17" s="47"/>
      <c r="Y17" s="47"/>
      <c r="Z17" s="55" t="s">
        <v>39</v>
      </c>
      <c r="AA17" s="56" t="s">
        <v>34</v>
      </c>
      <c r="AB17" s="57">
        <f>MAX(IF(J17&gt;0,1,0),IF(M17&gt;0,2,0),IF(P17&gt;0,3,0),IF(S17&gt;0,4,0),IF(V17&gt;0,5,0),IF(Y17&gt;0,6,0))</f>
        <v>3</v>
      </c>
      <c r="AC17" s="145" t="str">
        <f t="shared" si="2"/>
        <v>E3</v>
      </c>
      <c r="AD17" s="156"/>
      <c r="AE17" s="156"/>
      <c r="AF17" s="156"/>
      <c r="AG17" s="156"/>
      <c r="AH17" s="156">
        <f>E17</f>
        <v>3</v>
      </c>
      <c r="AI17" s="156"/>
      <c r="AJ17" s="157"/>
      <c r="AK17" s="157"/>
    </row>
    <row r="18" spans="1:80" s="15" customFormat="1" ht="15.75" x14ac:dyDescent="0.2">
      <c r="A18" s="16" t="s">
        <v>17</v>
      </c>
      <c r="B18" s="270"/>
      <c r="C18" s="78" t="s">
        <v>114</v>
      </c>
      <c r="D18" s="8">
        <f t="shared" si="0"/>
        <v>13</v>
      </c>
      <c r="E18" s="5">
        <f t="shared" si="3"/>
        <v>1</v>
      </c>
      <c r="F18" s="17">
        <f t="shared" si="5"/>
        <v>0</v>
      </c>
      <c r="G18" s="18">
        <f t="shared" si="5"/>
        <v>13</v>
      </c>
      <c r="H18" s="46"/>
      <c r="I18" s="47">
        <v>13</v>
      </c>
      <c r="J18" s="47">
        <v>1</v>
      </c>
      <c r="K18" s="123"/>
      <c r="L18" s="47"/>
      <c r="M18" s="47"/>
      <c r="N18" s="48"/>
      <c r="O18" s="47"/>
      <c r="P18" s="47"/>
      <c r="Q18" s="123"/>
      <c r="R18" s="47"/>
      <c r="S18" s="54"/>
      <c r="T18" s="47"/>
      <c r="U18" s="47"/>
      <c r="V18" s="47"/>
      <c r="W18" s="123"/>
      <c r="X18" s="47"/>
      <c r="Y18" s="47"/>
      <c r="Z18" s="55" t="s">
        <v>39</v>
      </c>
      <c r="AA18" s="56"/>
      <c r="AB18" s="57">
        <f>MAX(IF(J18&gt;0,1,0),IF(M18&gt;0,2,0),IF(P18&gt;0,3,0),IF(S18&gt;0,4,0),IF(V18&gt;0,5,0),IF(Y18&gt;0,6,0))</f>
        <v>1</v>
      </c>
      <c r="AC18" s="145" t="str">
        <f t="shared" si="2"/>
        <v>1</v>
      </c>
      <c r="AD18" s="156"/>
      <c r="AE18" s="156"/>
      <c r="AF18" s="156"/>
      <c r="AG18" s="156"/>
      <c r="AH18" s="156">
        <f>E18</f>
        <v>1</v>
      </c>
      <c r="AI18" s="156"/>
      <c r="AJ18" s="157"/>
      <c r="AK18" s="157"/>
    </row>
    <row r="19" spans="1:80" s="15" customFormat="1" ht="16.5" thickBot="1" x14ac:dyDescent="0.25">
      <c r="A19" s="16" t="s">
        <v>18</v>
      </c>
      <c r="B19" s="271"/>
      <c r="C19" s="141" t="s">
        <v>116</v>
      </c>
      <c r="D19" s="8">
        <f t="shared" si="0"/>
        <v>26</v>
      </c>
      <c r="E19" s="5">
        <f t="shared" si="3"/>
        <v>2</v>
      </c>
      <c r="F19" s="17">
        <f t="shared" si="5"/>
        <v>13</v>
      </c>
      <c r="G19" s="18">
        <f t="shared" si="5"/>
        <v>13</v>
      </c>
      <c r="H19" s="46">
        <v>13</v>
      </c>
      <c r="I19" s="47">
        <v>13</v>
      </c>
      <c r="J19" s="47">
        <v>2</v>
      </c>
      <c r="K19" s="123"/>
      <c r="L19" s="47"/>
      <c r="M19" s="47"/>
      <c r="N19" s="48"/>
      <c r="O19" s="47"/>
      <c r="P19" s="47"/>
      <c r="Q19" s="123"/>
      <c r="R19" s="47"/>
      <c r="S19" s="54"/>
      <c r="T19" s="47"/>
      <c r="U19" s="47"/>
      <c r="V19" s="47"/>
      <c r="W19" s="123"/>
      <c r="X19" s="47"/>
      <c r="Y19" s="47"/>
      <c r="Z19" s="55" t="s">
        <v>39</v>
      </c>
      <c r="AA19" s="56"/>
      <c r="AB19" s="57">
        <f>MAX(IF(J19&gt;0,1,0),IF(M19&gt;0,2,0),IF(P19&gt;0,3,0),IF(S19&gt;0,4,0),IF(V19&gt;0,5,0),IF(Y19&gt;0,6,0))</f>
        <v>1</v>
      </c>
      <c r="AC19" s="145"/>
      <c r="AD19" s="156"/>
      <c r="AE19" s="156"/>
      <c r="AF19" s="156"/>
      <c r="AG19" s="156"/>
      <c r="AH19" s="156"/>
      <c r="AI19" s="156"/>
      <c r="AJ19" s="157"/>
      <c r="AK19" s="157"/>
    </row>
    <row r="20" spans="1:80" s="25" customFormat="1" ht="16.5" thickBot="1" x14ac:dyDescent="0.25">
      <c r="A20" s="20"/>
      <c r="B20" s="32"/>
      <c r="C20" s="21"/>
      <c r="D20" s="169">
        <f t="shared" ref="D20:E20" si="6">SUM(D11:D19)</f>
        <v>273</v>
      </c>
      <c r="E20" s="33">
        <f t="shared" si="6"/>
        <v>21</v>
      </c>
      <c r="F20" s="31">
        <f>SUM(F11:F19)</f>
        <v>169</v>
      </c>
      <c r="G20" s="173">
        <f>SUM(G11:G19)</f>
        <v>104</v>
      </c>
      <c r="H20" s="28">
        <f>SUM(H11:H19)</f>
        <v>78</v>
      </c>
      <c r="I20" s="29">
        <f>SUM(I11:I19)</f>
        <v>52</v>
      </c>
      <c r="J20" s="29">
        <f>SUM(J11:J19)</f>
        <v>10</v>
      </c>
      <c r="K20" s="30">
        <f t="shared" ref="K20:X20" si="7">SUM(K11:K18)</f>
        <v>39</v>
      </c>
      <c r="L20" s="29">
        <f t="shared" si="7"/>
        <v>26</v>
      </c>
      <c r="M20" s="29">
        <f t="shared" si="7"/>
        <v>5</v>
      </c>
      <c r="N20" s="31">
        <f t="shared" si="7"/>
        <v>52</v>
      </c>
      <c r="O20" s="32">
        <f t="shared" si="7"/>
        <v>26</v>
      </c>
      <c r="P20" s="33">
        <f t="shared" si="7"/>
        <v>6</v>
      </c>
      <c r="Q20" s="30">
        <f t="shared" si="7"/>
        <v>0</v>
      </c>
      <c r="R20" s="29">
        <f t="shared" si="7"/>
        <v>0</v>
      </c>
      <c r="S20" s="29">
        <f t="shared" si="7"/>
        <v>0</v>
      </c>
      <c r="T20" s="31">
        <f t="shared" si="7"/>
        <v>0</v>
      </c>
      <c r="U20" s="32">
        <f t="shared" si="7"/>
        <v>0</v>
      </c>
      <c r="V20" s="33">
        <f t="shared" si="7"/>
        <v>0</v>
      </c>
      <c r="W20" s="30">
        <f t="shared" si="7"/>
        <v>0</v>
      </c>
      <c r="X20" s="29">
        <f t="shared" si="7"/>
        <v>0</v>
      </c>
      <c r="Y20" s="29">
        <f>SUM(Y11:Y18)</f>
        <v>0</v>
      </c>
      <c r="Z20" s="22"/>
      <c r="AA20" s="23"/>
      <c r="AB20" s="24"/>
      <c r="AC20" s="145" t="str">
        <f t="shared" si="2"/>
        <v/>
      </c>
      <c r="AD20" s="158"/>
      <c r="AE20" s="158"/>
      <c r="AF20" s="158"/>
      <c r="AG20" s="158"/>
      <c r="AH20" s="158"/>
      <c r="AI20" s="158"/>
      <c r="AJ20" s="159"/>
      <c r="AK20" s="159"/>
    </row>
    <row r="21" spans="1:80" s="134" customFormat="1" ht="15.75" customHeight="1" x14ac:dyDescent="0.2">
      <c r="A21" s="272" t="s">
        <v>134</v>
      </c>
      <c r="B21" s="273"/>
      <c r="C21" s="273"/>
      <c r="D21" s="273"/>
      <c r="E21" s="273"/>
      <c r="F21" s="273"/>
      <c r="G21" s="273"/>
      <c r="H21" s="273"/>
      <c r="I21" s="273"/>
      <c r="J21" s="273"/>
      <c r="K21" s="273"/>
      <c r="L21" s="273"/>
      <c r="M21" s="273"/>
      <c r="N21" s="273"/>
      <c r="O21" s="273"/>
      <c r="P21" s="273"/>
      <c r="Q21" s="273"/>
      <c r="R21" s="273"/>
      <c r="S21" s="273"/>
      <c r="T21" s="273"/>
      <c r="U21" s="273"/>
      <c r="V21" s="273"/>
      <c r="W21" s="273"/>
      <c r="X21" s="273"/>
      <c r="Y21" s="273"/>
      <c r="Z21" s="273"/>
      <c r="AA21" s="273"/>
      <c r="AB21" s="274"/>
      <c r="AC21" s="145" t="str">
        <f t="shared" si="2"/>
        <v/>
      </c>
      <c r="AD21" s="156"/>
      <c r="AE21" s="156"/>
      <c r="AF21" s="156"/>
      <c r="AG21" s="156"/>
      <c r="AH21" s="156"/>
      <c r="AI21" s="156"/>
      <c r="AJ21" s="157"/>
      <c r="AK21" s="157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</row>
    <row r="22" spans="1:80" s="15" customFormat="1" ht="15.75" x14ac:dyDescent="0.2">
      <c r="A22" s="16" t="s">
        <v>10</v>
      </c>
      <c r="B22" s="265" t="s">
        <v>145</v>
      </c>
      <c r="C22" s="79" t="s">
        <v>54</v>
      </c>
      <c r="D22" s="8">
        <f>SUM(F22:G22)</f>
        <v>52</v>
      </c>
      <c r="E22" s="5">
        <f t="shared" ref="E22:E52" si="8">SUM(J22,M22,P22,S22,V22,Y22)</f>
        <v>4</v>
      </c>
      <c r="F22" s="17">
        <f t="shared" ref="F22:G37" si="9">SUM(H22,K22,N22,Q22,T22,W22)</f>
        <v>26</v>
      </c>
      <c r="G22" s="18">
        <f t="shared" si="9"/>
        <v>26</v>
      </c>
      <c r="H22" s="46">
        <v>26</v>
      </c>
      <c r="I22" s="47">
        <v>26</v>
      </c>
      <c r="J22" s="47">
        <v>4</v>
      </c>
      <c r="K22" s="73"/>
      <c r="N22" s="48"/>
      <c r="O22" s="47"/>
      <c r="P22" s="47"/>
      <c r="Q22" s="122"/>
      <c r="R22" s="49"/>
      <c r="S22" s="50"/>
      <c r="T22" s="47"/>
      <c r="U22" s="47"/>
      <c r="V22" s="47"/>
      <c r="W22" s="123"/>
      <c r="X22" s="47"/>
      <c r="Y22" s="47"/>
      <c r="Z22" s="51" t="s">
        <v>39</v>
      </c>
      <c r="AA22" s="56" t="s">
        <v>34</v>
      </c>
      <c r="AB22" s="57">
        <f>MAX(IF(J22&gt;0,1,0),IF(M22&gt;0,2,0),IF(P22&gt;0,3,0),IF(S22&gt;0,4,0),IF(V22&gt;0,5,0),IF(Y22&gt;0,6,0))</f>
        <v>1</v>
      </c>
      <c r="AC22" s="145" t="str">
        <f>CONCATENATE(AA22,AB22)</f>
        <v>E1</v>
      </c>
      <c r="AD22" s="156"/>
      <c r="AE22" s="156"/>
      <c r="AF22" s="156"/>
      <c r="AG22" s="156"/>
      <c r="AH22" s="156">
        <f>E22</f>
        <v>4</v>
      </c>
      <c r="AI22" s="156"/>
      <c r="AJ22" s="157"/>
      <c r="AK22" s="157"/>
    </row>
    <row r="23" spans="1:80" s="15" customFormat="1" ht="15.75" x14ac:dyDescent="0.2">
      <c r="A23" s="16" t="s">
        <v>119</v>
      </c>
      <c r="B23" s="267"/>
      <c r="C23" s="79" t="s">
        <v>108</v>
      </c>
      <c r="D23" s="8">
        <f t="shared" ref="D23:D52" si="10">SUM(F23:G23)</f>
        <v>26</v>
      </c>
      <c r="E23" s="5">
        <f t="shared" si="8"/>
        <v>2</v>
      </c>
      <c r="F23" s="17">
        <f t="shared" si="9"/>
        <v>26</v>
      </c>
      <c r="G23" s="18">
        <f t="shared" si="9"/>
        <v>0</v>
      </c>
      <c r="H23" s="46"/>
      <c r="I23" s="47"/>
      <c r="J23" s="47"/>
      <c r="K23" s="124"/>
      <c r="N23" s="48"/>
      <c r="O23" s="47"/>
      <c r="P23" s="47"/>
      <c r="Q23" s="123"/>
      <c r="R23" s="47"/>
      <c r="S23" s="54"/>
      <c r="T23" s="47"/>
      <c r="U23" s="47"/>
      <c r="V23" s="47"/>
      <c r="W23" s="123">
        <v>26</v>
      </c>
      <c r="X23" s="47"/>
      <c r="Y23" s="47">
        <v>2</v>
      </c>
      <c r="Z23" s="55" t="s">
        <v>39</v>
      </c>
      <c r="AA23" s="56"/>
      <c r="AB23" s="57">
        <f t="shared" ref="AB23:AB33" si="11">MAX(IF(J23&gt;0,1,0),IF(M23&gt;0,2,0),IF(P23&gt;0,3,0),IF(S23&gt;0,4,0),IF(V23&gt;0,5,0),IF(Y23&gt;0,6,0))</f>
        <v>6</v>
      </c>
      <c r="AC23" s="145"/>
      <c r="AD23" s="156"/>
      <c r="AE23" s="156"/>
      <c r="AF23" s="156"/>
      <c r="AG23" s="156"/>
      <c r="AH23" s="156"/>
      <c r="AI23" s="156"/>
      <c r="AJ23" s="157"/>
      <c r="AK23" s="157"/>
    </row>
    <row r="24" spans="1:80" s="15" customFormat="1" ht="15.75" x14ac:dyDescent="0.2">
      <c r="A24" s="16" t="s">
        <v>12</v>
      </c>
      <c r="B24" s="267"/>
      <c r="C24" s="79" t="s">
        <v>57</v>
      </c>
      <c r="D24" s="8">
        <f t="shared" si="10"/>
        <v>52</v>
      </c>
      <c r="E24" s="5">
        <f t="shared" si="8"/>
        <v>4</v>
      </c>
      <c r="F24" s="17">
        <f t="shared" si="9"/>
        <v>26</v>
      </c>
      <c r="G24" s="18">
        <f t="shared" si="9"/>
        <v>26</v>
      </c>
      <c r="H24" s="46">
        <v>26</v>
      </c>
      <c r="I24" s="47">
        <v>26</v>
      </c>
      <c r="J24" s="47">
        <v>4</v>
      </c>
      <c r="K24" s="123"/>
      <c r="L24" s="47"/>
      <c r="M24" s="47"/>
      <c r="N24" s="48"/>
      <c r="O24" s="47"/>
      <c r="P24" s="47"/>
      <c r="Q24" s="123"/>
      <c r="R24" s="47"/>
      <c r="S24" s="54"/>
      <c r="T24" s="47"/>
      <c r="U24" s="47"/>
      <c r="V24" s="47"/>
      <c r="W24" s="123"/>
      <c r="X24" s="47"/>
      <c r="Y24" s="47"/>
      <c r="Z24" s="55" t="s">
        <v>39</v>
      </c>
      <c r="AA24" s="56" t="s">
        <v>34</v>
      </c>
      <c r="AB24" s="57">
        <f t="shared" si="11"/>
        <v>1</v>
      </c>
      <c r="AC24" s="145" t="str">
        <f t="shared" ref="AC24:AC38" si="12">CONCATENATE(AA24,AB24)</f>
        <v>E1</v>
      </c>
      <c r="AD24" s="156"/>
      <c r="AE24" s="156"/>
      <c r="AF24" s="156"/>
      <c r="AG24" s="156"/>
      <c r="AH24" s="156">
        <f>E24</f>
        <v>4</v>
      </c>
      <c r="AI24" s="156"/>
      <c r="AJ24" s="157"/>
      <c r="AK24" s="157"/>
    </row>
    <row r="25" spans="1:80" s="15" customFormat="1" ht="15.75" x14ac:dyDescent="0.2">
      <c r="A25" s="16" t="s">
        <v>13</v>
      </c>
      <c r="B25" s="267"/>
      <c r="C25" s="79" t="s">
        <v>67</v>
      </c>
      <c r="D25" s="8">
        <f t="shared" si="10"/>
        <v>39</v>
      </c>
      <c r="E25" s="5">
        <f t="shared" si="8"/>
        <v>3</v>
      </c>
      <c r="F25" s="17">
        <f t="shared" si="9"/>
        <v>26</v>
      </c>
      <c r="G25" s="18">
        <f t="shared" si="9"/>
        <v>13</v>
      </c>
      <c r="H25" s="46"/>
      <c r="I25" s="47"/>
      <c r="J25" s="47"/>
      <c r="K25" s="123"/>
      <c r="L25" s="47"/>
      <c r="M25" s="47"/>
      <c r="N25" s="48"/>
      <c r="O25" s="47"/>
      <c r="P25" s="47"/>
      <c r="Q25" s="123"/>
      <c r="R25" s="47"/>
      <c r="S25" s="54"/>
      <c r="T25" s="47">
        <v>26</v>
      </c>
      <c r="U25" s="47">
        <v>13</v>
      </c>
      <c r="V25" s="47">
        <v>3</v>
      </c>
      <c r="W25" s="123"/>
      <c r="X25" s="47"/>
      <c r="Y25" s="47"/>
      <c r="Z25" s="55" t="s">
        <v>39</v>
      </c>
      <c r="AA25" s="56"/>
      <c r="AB25" s="57">
        <f t="shared" si="11"/>
        <v>5</v>
      </c>
      <c r="AC25" s="145" t="str">
        <f t="shared" si="12"/>
        <v>5</v>
      </c>
      <c r="AD25" s="156"/>
      <c r="AE25" s="156"/>
      <c r="AF25" s="156"/>
      <c r="AG25" s="156"/>
      <c r="AH25" s="156">
        <f>E25</f>
        <v>3</v>
      </c>
      <c r="AI25" s="156"/>
      <c r="AJ25" s="157"/>
      <c r="AK25" s="157"/>
    </row>
    <row r="26" spans="1:80" s="15" customFormat="1" ht="15.75" x14ac:dyDescent="0.2">
      <c r="A26" s="16" t="s">
        <v>14</v>
      </c>
      <c r="B26" s="267"/>
      <c r="C26" s="79" t="s">
        <v>176</v>
      </c>
      <c r="D26" s="8">
        <f t="shared" si="10"/>
        <v>39</v>
      </c>
      <c r="E26" s="5">
        <f t="shared" si="8"/>
        <v>3</v>
      </c>
      <c r="F26" s="17">
        <f t="shared" si="9"/>
        <v>13</v>
      </c>
      <c r="G26" s="18">
        <f t="shared" si="9"/>
        <v>26</v>
      </c>
      <c r="H26" s="46"/>
      <c r="I26" s="47"/>
      <c r="J26" s="47"/>
      <c r="K26" s="123">
        <v>13</v>
      </c>
      <c r="L26" s="47">
        <v>26</v>
      </c>
      <c r="M26" s="47">
        <v>3</v>
      </c>
      <c r="N26" s="48"/>
      <c r="O26" s="47"/>
      <c r="P26" s="47"/>
      <c r="Q26" s="123"/>
      <c r="R26" s="47"/>
      <c r="S26" s="54"/>
      <c r="T26" s="47"/>
      <c r="U26" s="47"/>
      <c r="V26" s="47"/>
      <c r="W26" s="123"/>
      <c r="X26" s="47"/>
      <c r="Y26" s="47"/>
      <c r="Z26" s="55" t="s">
        <v>39</v>
      </c>
      <c r="AA26" s="56"/>
      <c r="AB26" s="57">
        <f t="shared" si="11"/>
        <v>2</v>
      </c>
      <c r="AC26" s="196" t="str">
        <f t="shared" si="12"/>
        <v>2</v>
      </c>
      <c r="AD26" s="157"/>
      <c r="AE26" s="157">
        <f>E26</f>
        <v>3</v>
      </c>
      <c r="AF26" s="157"/>
      <c r="AG26" s="157"/>
      <c r="AH26" s="157"/>
      <c r="AI26" s="157"/>
      <c r="AJ26" s="157"/>
      <c r="AK26" s="157"/>
    </row>
    <row r="27" spans="1:80" s="15" customFormat="1" ht="15.75" x14ac:dyDescent="0.2">
      <c r="A27" s="16" t="s">
        <v>15</v>
      </c>
      <c r="B27" s="267"/>
      <c r="C27" s="79" t="s">
        <v>58</v>
      </c>
      <c r="D27" s="8">
        <f t="shared" si="10"/>
        <v>26</v>
      </c>
      <c r="E27" s="5">
        <f t="shared" si="8"/>
        <v>2</v>
      </c>
      <c r="F27" s="17">
        <f t="shared" si="9"/>
        <v>13</v>
      </c>
      <c r="G27" s="18">
        <f t="shared" si="9"/>
        <v>13</v>
      </c>
      <c r="H27" s="46">
        <v>13</v>
      </c>
      <c r="I27" s="47">
        <v>13</v>
      </c>
      <c r="J27" s="47">
        <v>2</v>
      </c>
      <c r="K27" s="123"/>
      <c r="L27" s="47"/>
      <c r="M27" s="47"/>
      <c r="N27" s="48"/>
      <c r="O27" s="47"/>
      <c r="P27" s="47"/>
      <c r="Q27" s="123"/>
      <c r="R27" s="47"/>
      <c r="S27" s="54"/>
      <c r="T27" s="47"/>
      <c r="U27" s="47"/>
      <c r="V27" s="47"/>
      <c r="W27" s="123"/>
      <c r="X27" s="47"/>
      <c r="Y27" s="47"/>
      <c r="Z27" s="55" t="s">
        <v>39</v>
      </c>
      <c r="AA27" s="56"/>
      <c r="AB27" s="57">
        <f t="shared" si="11"/>
        <v>1</v>
      </c>
      <c r="AC27" s="145" t="str">
        <f t="shared" si="12"/>
        <v>1</v>
      </c>
      <c r="AD27" s="156"/>
      <c r="AE27" s="156"/>
      <c r="AF27" s="156"/>
      <c r="AG27" s="156">
        <f>E27</f>
        <v>2</v>
      </c>
      <c r="AH27" s="156"/>
      <c r="AI27" s="156"/>
      <c r="AJ27" s="157"/>
      <c r="AK27" s="157"/>
    </row>
    <row r="28" spans="1:80" s="15" customFormat="1" ht="15.75" x14ac:dyDescent="0.2">
      <c r="A28" s="16" t="s">
        <v>16</v>
      </c>
      <c r="B28" s="266"/>
      <c r="C28" s="79" t="s">
        <v>106</v>
      </c>
      <c r="D28" s="8">
        <f t="shared" si="10"/>
        <v>26</v>
      </c>
      <c r="E28" s="5">
        <f t="shared" si="8"/>
        <v>2</v>
      </c>
      <c r="F28" s="17">
        <f t="shared" si="9"/>
        <v>13</v>
      </c>
      <c r="G28" s="18">
        <f t="shared" si="9"/>
        <v>13</v>
      </c>
      <c r="H28" s="46"/>
      <c r="I28" s="47"/>
      <c r="J28" s="47"/>
      <c r="K28" s="123"/>
      <c r="L28" s="47"/>
      <c r="M28" s="47"/>
      <c r="N28" s="48"/>
      <c r="O28" s="47"/>
      <c r="P28" s="47"/>
      <c r="Q28" s="123">
        <v>13</v>
      </c>
      <c r="R28" s="47">
        <v>13</v>
      </c>
      <c r="S28" s="54">
        <v>2</v>
      </c>
      <c r="T28" s="47"/>
      <c r="U28" s="47"/>
      <c r="V28" s="47"/>
      <c r="W28" s="123"/>
      <c r="X28" s="47"/>
      <c r="Y28" s="47"/>
      <c r="Z28" s="55" t="s">
        <v>39</v>
      </c>
      <c r="AA28" s="56"/>
      <c r="AB28" s="57">
        <f t="shared" si="11"/>
        <v>4</v>
      </c>
      <c r="AC28" s="145"/>
      <c r="AD28" s="156"/>
      <c r="AE28" s="156"/>
      <c r="AF28" s="156"/>
      <c r="AG28" s="156"/>
      <c r="AH28" s="156"/>
      <c r="AI28" s="156"/>
      <c r="AJ28" s="157"/>
      <c r="AK28" s="157"/>
    </row>
    <row r="29" spans="1:80" s="15" customFormat="1" ht="15.4" customHeight="1" x14ac:dyDescent="0.2">
      <c r="A29" s="16" t="s">
        <v>17</v>
      </c>
      <c r="B29" s="265" t="s">
        <v>146</v>
      </c>
      <c r="C29" s="79" t="s">
        <v>55</v>
      </c>
      <c r="D29" s="8">
        <f t="shared" si="10"/>
        <v>52</v>
      </c>
      <c r="E29" s="5">
        <f t="shared" si="8"/>
        <v>4</v>
      </c>
      <c r="F29" s="17">
        <f t="shared" si="9"/>
        <v>26</v>
      </c>
      <c r="G29" s="18">
        <f t="shared" si="9"/>
        <v>26</v>
      </c>
      <c r="H29" s="46">
        <v>26</v>
      </c>
      <c r="I29" s="47">
        <v>26</v>
      </c>
      <c r="J29" s="47">
        <v>4</v>
      </c>
      <c r="K29" s="123"/>
      <c r="L29" s="47"/>
      <c r="M29" s="47"/>
      <c r="N29" s="48"/>
      <c r="O29" s="47"/>
      <c r="P29" s="47"/>
      <c r="Q29" s="123"/>
      <c r="R29" s="47"/>
      <c r="S29" s="54"/>
      <c r="T29" s="47"/>
      <c r="U29" s="47"/>
      <c r="V29" s="47"/>
      <c r="W29" s="123"/>
      <c r="X29" s="47"/>
      <c r="Y29" s="47"/>
      <c r="Z29" s="55" t="s">
        <v>39</v>
      </c>
      <c r="AA29" s="56" t="s">
        <v>34</v>
      </c>
      <c r="AB29" s="57">
        <f t="shared" si="11"/>
        <v>1</v>
      </c>
      <c r="AC29" s="145" t="str">
        <f t="shared" si="12"/>
        <v>E1</v>
      </c>
      <c r="AD29" s="156"/>
      <c r="AE29" s="156">
        <f>E29</f>
        <v>4</v>
      </c>
      <c r="AF29" s="156"/>
      <c r="AG29" s="156"/>
      <c r="AH29" s="156"/>
      <c r="AI29" s="156"/>
      <c r="AJ29" s="157"/>
      <c r="AK29" s="157"/>
    </row>
    <row r="30" spans="1:80" s="15" customFormat="1" ht="15.75" x14ac:dyDescent="0.2">
      <c r="A30" s="16" t="s">
        <v>18</v>
      </c>
      <c r="B30" s="267"/>
      <c r="C30" s="79" t="s">
        <v>71</v>
      </c>
      <c r="D30" s="8">
        <f t="shared" si="10"/>
        <v>26</v>
      </c>
      <c r="E30" s="5">
        <f t="shared" si="8"/>
        <v>2</v>
      </c>
      <c r="F30" s="17">
        <f t="shared" si="9"/>
        <v>0</v>
      </c>
      <c r="G30" s="18">
        <f t="shared" si="9"/>
        <v>26</v>
      </c>
      <c r="H30" s="46"/>
      <c r="I30" s="47"/>
      <c r="J30" s="47"/>
      <c r="K30" s="123"/>
      <c r="L30" s="47">
        <v>26</v>
      </c>
      <c r="M30" s="47">
        <v>2</v>
      </c>
      <c r="N30" s="48"/>
      <c r="O30" s="47"/>
      <c r="P30" s="47"/>
      <c r="Q30" s="123"/>
      <c r="R30" s="47"/>
      <c r="S30" s="54"/>
      <c r="T30" s="47"/>
      <c r="U30" s="47"/>
      <c r="V30" s="47"/>
      <c r="W30" s="123"/>
      <c r="X30" s="47"/>
      <c r="Y30" s="47"/>
      <c r="Z30" s="55" t="s">
        <v>39</v>
      </c>
      <c r="AA30" s="56"/>
      <c r="AB30" s="57">
        <f t="shared" si="11"/>
        <v>2</v>
      </c>
      <c r="AC30" s="145" t="str">
        <f t="shared" si="12"/>
        <v>2</v>
      </c>
      <c r="AD30" s="156"/>
      <c r="AE30" s="156">
        <f>E30</f>
        <v>2</v>
      </c>
      <c r="AF30" s="156"/>
      <c r="AG30" s="156"/>
      <c r="AH30" s="156"/>
      <c r="AI30" s="156"/>
      <c r="AJ30" s="157"/>
      <c r="AK30" s="157"/>
    </row>
    <row r="31" spans="1:80" s="15" customFormat="1" ht="15.75" x14ac:dyDescent="0.2">
      <c r="A31" s="16" t="s">
        <v>19</v>
      </c>
      <c r="B31" s="267"/>
      <c r="C31" s="79" t="s">
        <v>70</v>
      </c>
      <c r="D31" s="8">
        <f t="shared" si="10"/>
        <v>26</v>
      </c>
      <c r="E31" s="5">
        <f t="shared" si="8"/>
        <v>2</v>
      </c>
      <c r="F31" s="17">
        <f t="shared" si="9"/>
        <v>13</v>
      </c>
      <c r="G31" s="18">
        <f t="shared" si="9"/>
        <v>13</v>
      </c>
      <c r="H31" s="46"/>
      <c r="I31" s="47"/>
      <c r="J31" s="47"/>
      <c r="K31" s="123">
        <v>13</v>
      </c>
      <c r="L31" s="47">
        <v>13</v>
      </c>
      <c r="M31" s="47">
        <v>2</v>
      </c>
      <c r="N31" s="48"/>
      <c r="O31" s="47"/>
      <c r="P31" s="47"/>
      <c r="Q31" s="123"/>
      <c r="R31" s="47"/>
      <c r="S31" s="54"/>
      <c r="T31" s="47"/>
      <c r="U31" s="47"/>
      <c r="V31" s="47"/>
      <c r="W31" s="123"/>
      <c r="X31" s="47"/>
      <c r="Y31" s="47"/>
      <c r="Z31" s="55" t="s">
        <v>39</v>
      </c>
      <c r="AA31" s="56"/>
      <c r="AB31" s="57">
        <f t="shared" si="11"/>
        <v>2</v>
      </c>
      <c r="AC31" s="145" t="str">
        <f t="shared" si="12"/>
        <v>2</v>
      </c>
      <c r="AD31" s="156"/>
      <c r="AE31" s="156">
        <f>E31</f>
        <v>2</v>
      </c>
      <c r="AF31" s="156"/>
      <c r="AG31" s="156"/>
      <c r="AH31" s="156"/>
      <c r="AI31" s="156"/>
      <c r="AJ31" s="157"/>
      <c r="AK31" s="157"/>
    </row>
    <row r="32" spans="1:80" s="15" customFormat="1" ht="15.75" x14ac:dyDescent="0.2">
      <c r="A32" s="43" t="s">
        <v>62</v>
      </c>
      <c r="B32" s="267"/>
      <c r="C32" s="197" t="s">
        <v>74</v>
      </c>
      <c r="D32" s="198">
        <f t="shared" si="10"/>
        <v>26</v>
      </c>
      <c r="E32" s="1">
        <f t="shared" si="8"/>
        <v>2</v>
      </c>
      <c r="F32" s="44">
        <f t="shared" si="9"/>
        <v>0</v>
      </c>
      <c r="G32" s="199">
        <f t="shared" si="9"/>
        <v>26</v>
      </c>
      <c r="H32" s="46"/>
      <c r="I32" s="47"/>
      <c r="J32" s="47"/>
      <c r="K32" s="123"/>
      <c r="L32" s="47"/>
      <c r="M32" s="47"/>
      <c r="N32" s="48"/>
      <c r="O32" s="47"/>
      <c r="P32" s="47"/>
      <c r="Q32" s="123"/>
      <c r="R32" s="47">
        <v>26</v>
      </c>
      <c r="S32" s="54">
        <v>2</v>
      </c>
      <c r="T32" s="47"/>
      <c r="U32" s="47"/>
      <c r="V32" s="47"/>
      <c r="W32" s="123"/>
      <c r="X32" s="47"/>
      <c r="Y32" s="47"/>
      <c r="Z32" s="55" t="s">
        <v>39</v>
      </c>
      <c r="AA32" s="56"/>
      <c r="AB32" s="57">
        <f t="shared" si="11"/>
        <v>4</v>
      </c>
      <c r="AC32" s="145" t="str">
        <f t="shared" si="12"/>
        <v>4</v>
      </c>
      <c r="AD32" s="156"/>
      <c r="AE32" s="156"/>
      <c r="AF32" s="156">
        <f>E32</f>
        <v>2</v>
      </c>
      <c r="AG32" s="156"/>
      <c r="AH32" s="156"/>
      <c r="AI32" s="156"/>
      <c r="AJ32" s="157"/>
      <c r="AK32" s="157"/>
    </row>
    <row r="33" spans="1:39" s="15" customFormat="1" ht="15.75" x14ac:dyDescent="0.2">
      <c r="A33" s="16" t="s">
        <v>63</v>
      </c>
      <c r="B33" s="267"/>
      <c r="C33" s="79" t="s">
        <v>100</v>
      </c>
      <c r="D33" s="8">
        <f t="shared" si="10"/>
        <v>26</v>
      </c>
      <c r="E33" s="5">
        <f t="shared" si="8"/>
        <v>2</v>
      </c>
      <c r="F33" s="17">
        <f t="shared" si="9"/>
        <v>0</v>
      </c>
      <c r="G33" s="18">
        <f t="shared" si="9"/>
        <v>26</v>
      </c>
      <c r="H33" s="46"/>
      <c r="I33" s="47">
        <v>26</v>
      </c>
      <c r="J33" s="47">
        <v>2</v>
      </c>
      <c r="K33" s="123"/>
      <c r="L33" s="47"/>
      <c r="M33" s="47"/>
      <c r="N33" s="48"/>
      <c r="O33" s="47"/>
      <c r="P33" s="47"/>
      <c r="Q33" s="123"/>
      <c r="R33" s="47"/>
      <c r="S33" s="54"/>
      <c r="T33" s="47"/>
      <c r="U33" s="47"/>
      <c r="V33" s="47"/>
      <c r="W33" s="123"/>
      <c r="X33" s="47"/>
      <c r="Y33" s="47"/>
      <c r="Z33" s="55" t="s">
        <v>39</v>
      </c>
      <c r="AA33" s="56"/>
      <c r="AB33" s="57">
        <f t="shared" si="11"/>
        <v>1</v>
      </c>
      <c r="AC33" s="145"/>
      <c r="AD33" s="156"/>
      <c r="AE33" s="156"/>
      <c r="AF33" s="156"/>
      <c r="AG33" s="156">
        <f>E33</f>
        <v>2</v>
      </c>
      <c r="AH33" s="156"/>
      <c r="AI33" s="156"/>
      <c r="AJ33" s="157"/>
      <c r="AK33" s="157"/>
    </row>
    <row r="34" spans="1:39" s="15" customFormat="1" ht="15.75" x14ac:dyDescent="0.2">
      <c r="A34" s="16" t="s">
        <v>64</v>
      </c>
      <c r="B34" s="266"/>
      <c r="C34" s="79" t="s">
        <v>117</v>
      </c>
      <c r="D34" s="8">
        <f t="shared" si="10"/>
        <v>13</v>
      </c>
      <c r="E34" s="5">
        <f t="shared" si="8"/>
        <v>1</v>
      </c>
      <c r="F34" s="17">
        <f t="shared" si="9"/>
        <v>0</v>
      </c>
      <c r="G34" s="18">
        <f t="shared" si="9"/>
        <v>13</v>
      </c>
      <c r="H34" s="46"/>
      <c r="I34" s="47"/>
      <c r="J34" s="47"/>
      <c r="K34" s="123"/>
      <c r="L34" s="47"/>
      <c r="M34" s="47"/>
      <c r="N34" s="48"/>
      <c r="O34" s="47"/>
      <c r="P34" s="47"/>
      <c r="Q34" s="123"/>
      <c r="R34" s="47"/>
      <c r="S34" s="54"/>
      <c r="T34" s="47"/>
      <c r="U34" s="47">
        <v>13</v>
      </c>
      <c r="V34" s="47">
        <v>1</v>
      </c>
      <c r="W34" s="123"/>
      <c r="X34" s="47"/>
      <c r="Y34" s="47"/>
      <c r="Z34" s="55" t="s">
        <v>39</v>
      </c>
      <c r="AA34" s="56"/>
      <c r="AB34" s="57">
        <f>MAX(IF(J34&gt;0,1,0),IF(M34&gt;0,2,0),IF(P34&gt;0,3,0),IF(S34&gt;0,4,0),IF(V34&gt;0,5,0),IF(Y34&gt;0,6,0))</f>
        <v>5</v>
      </c>
      <c r="AC34" s="145"/>
      <c r="AD34" s="156"/>
      <c r="AE34" s="156"/>
      <c r="AF34" s="156"/>
      <c r="AG34" s="156"/>
      <c r="AH34" s="156"/>
      <c r="AI34" s="156"/>
      <c r="AJ34" s="157"/>
      <c r="AK34" s="157"/>
    </row>
    <row r="35" spans="1:39" s="15" customFormat="1" ht="15.75" x14ac:dyDescent="0.2">
      <c r="A35" s="16" t="s">
        <v>66</v>
      </c>
      <c r="B35" s="265" t="s">
        <v>142</v>
      </c>
      <c r="C35" s="79" t="s">
        <v>59</v>
      </c>
      <c r="D35" s="8">
        <f t="shared" si="10"/>
        <v>39</v>
      </c>
      <c r="E35" s="5">
        <f t="shared" si="8"/>
        <v>3</v>
      </c>
      <c r="F35" s="17">
        <f t="shared" si="9"/>
        <v>13</v>
      </c>
      <c r="G35" s="18">
        <f t="shared" si="9"/>
        <v>26</v>
      </c>
      <c r="H35" s="46"/>
      <c r="I35" s="47"/>
      <c r="J35" s="47"/>
      <c r="K35" s="123">
        <v>13</v>
      </c>
      <c r="L35" s="47">
        <v>26</v>
      </c>
      <c r="M35" s="47">
        <v>3</v>
      </c>
      <c r="N35" s="48"/>
      <c r="O35" s="47"/>
      <c r="P35" s="47"/>
      <c r="Q35" s="123"/>
      <c r="R35" s="47"/>
      <c r="S35" s="54"/>
      <c r="T35" s="47"/>
      <c r="U35" s="47"/>
      <c r="V35" s="47"/>
      <c r="W35" s="123"/>
      <c r="X35" s="47"/>
      <c r="Y35" s="47"/>
      <c r="Z35" s="55" t="s">
        <v>39</v>
      </c>
      <c r="AA35" s="56"/>
      <c r="AB35" s="57">
        <f t="shared" ref="AB35:AB39" si="13">MAX(IF(J35&gt;0,1,0),IF(M35&gt;0,2,0),IF(P35&gt;0,3,0),IF(S35&gt;0,4,0),IF(V35&gt;0,5,0),IF(Y35&gt;0,6,0))</f>
        <v>2</v>
      </c>
      <c r="AC35" s="145" t="str">
        <f t="shared" si="12"/>
        <v>2</v>
      </c>
      <c r="AD35" s="156"/>
      <c r="AE35" s="156"/>
      <c r="AF35" s="156">
        <f>E35</f>
        <v>3</v>
      </c>
      <c r="AG35" s="156"/>
      <c r="AH35" s="156"/>
      <c r="AI35" s="156"/>
      <c r="AJ35" s="157"/>
      <c r="AK35" s="157"/>
    </row>
    <row r="36" spans="1:39" s="15" customFormat="1" ht="15.75" x14ac:dyDescent="0.2">
      <c r="A36" s="16" t="s">
        <v>69</v>
      </c>
      <c r="B36" s="267"/>
      <c r="C36" s="79" t="s">
        <v>56</v>
      </c>
      <c r="D36" s="8">
        <f t="shared" si="10"/>
        <v>26</v>
      </c>
      <c r="E36" s="5">
        <f t="shared" si="8"/>
        <v>2</v>
      </c>
      <c r="F36" s="17">
        <f t="shared" si="9"/>
        <v>0</v>
      </c>
      <c r="G36" s="18">
        <f t="shared" si="9"/>
        <v>26</v>
      </c>
      <c r="H36" s="46"/>
      <c r="I36" s="47"/>
      <c r="J36" s="47"/>
      <c r="K36" s="123"/>
      <c r="L36" s="47"/>
      <c r="M36" s="47"/>
      <c r="N36" s="48"/>
      <c r="O36" s="47"/>
      <c r="P36" s="47"/>
      <c r="Q36" s="123"/>
      <c r="R36" s="47"/>
      <c r="S36" s="54"/>
      <c r="T36" s="47"/>
      <c r="U36" s="47">
        <v>26</v>
      </c>
      <c r="V36" s="47">
        <v>2</v>
      </c>
      <c r="W36" s="123"/>
      <c r="X36" s="47"/>
      <c r="Y36" s="47"/>
      <c r="Z36" s="55" t="s">
        <v>39</v>
      </c>
      <c r="AA36" s="56"/>
      <c r="AB36" s="57">
        <f t="shared" si="13"/>
        <v>5</v>
      </c>
      <c r="AC36" s="145" t="str">
        <f t="shared" si="12"/>
        <v>5</v>
      </c>
      <c r="AD36" s="156"/>
      <c r="AE36" s="156"/>
      <c r="AF36" s="156">
        <f>E36</f>
        <v>2</v>
      </c>
      <c r="AG36" s="156"/>
      <c r="AH36" s="156"/>
      <c r="AI36" s="156"/>
      <c r="AJ36" s="157"/>
      <c r="AK36" s="157"/>
    </row>
    <row r="37" spans="1:39" s="15" customFormat="1" ht="15.75" x14ac:dyDescent="0.2">
      <c r="A37" s="43" t="s">
        <v>73</v>
      </c>
      <c r="B37" s="267"/>
      <c r="C37" s="197" t="s">
        <v>79</v>
      </c>
      <c r="D37" s="198">
        <f>SUM(F37:G37)</f>
        <v>26</v>
      </c>
      <c r="E37" s="1">
        <f t="shared" si="8"/>
        <v>2</v>
      </c>
      <c r="F37" s="44">
        <f t="shared" si="9"/>
        <v>13</v>
      </c>
      <c r="G37" s="199">
        <f t="shared" si="9"/>
        <v>13</v>
      </c>
      <c r="H37" s="46"/>
      <c r="I37" s="47"/>
      <c r="J37" s="47"/>
      <c r="K37" s="123"/>
      <c r="L37" s="47"/>
      <c r="M37" s="47"/>
      <c r="N37" s="48"/>
      <c r="O37" s="47"/>
      <c r="P37" s="47"/>
      <c r="Q37" s="123">
        <v>13</v>
      </c>
      <c r="R37" s="47">
        <v>13</v>
      </c>
      <c r="S37" s="54">
        <v>2</v>
      </c>
      <c r="T37" s="47"/>
      <c r="U37" s="47"/>
      <c r="V37" s="47"/>
      <c r="W37" s="123"/>
      <c r="X37" s="47"/>
      <c r="Y37" s="47"/>
      <c r="Z37" s="55" t="s">
        <v>39</v>
      </c>
      <c r="AA37" s="56"/>
      <c r="AB37" s="57">
        <f t="shared" si="13"/>
        <v>4</v>
      </c>
      <c r="AC37" s="145" t="str">
        <f t="shared" si="12"/>
        <v>4</v>
      </c>
      <c r="AD37" s="156"/>
      <c r="AE37" s="156"/>
      <c r="AF37" s="156">
        <f>E37</f>
        <v>2</v>
      </c>
      <c r="AG37" s="156"/>
      <c r="AH37" s="156"/>
      <c r="AI37" s="156"/>
      <c r="AJ37" s="157"/>
      <c r="AK37" s="157"/>
    </row>
    <row r="38" spans="1:39" s="15" customFormat="1" ht="15.75" x14ac:dyDescent="0.2">
      <c r="A38" s="43" t="s">
        <v>75</v>
      </c>
      <c r="B38" s="267"/>
      <c r="C38" s="197" t="s">
        <v>60</v>
      </c>
      <c r="D38" s="198">
        <f t="shared" si="10"/>
        <v>26</v>
      </c>
      <c r="E38" s="1">
        <f t="shared" si="8"/>
        <v>2</v>
      </c>
      <c r="F38" s="44">
        <f t="shared" ref="F38:F52" si="14">SUM(H38,K38,N38,Q38,T38,W38)</f>
        <v>13</v>
      </c>
      <c r="G38" s="199">
        <f t="shared" ref="G38:G45" si="15">SUM(I38,L38,O38,R38,U38,X38)</f>
        <v>13</v>
      </c>
      <c r="H38" s="46"/>
      <c r="I38" s="47"/>
      <c r="J38" s="47"/>
      <c r="K38" s="123">
        <v>13</v>
      </c>
      <c r="L38" s="47">
        <v>13</v>
      </c>
      <c r="M38" s="47">
        <v>2</v>
      </c>
      <c r="N38" s="48"/>
      <c r="O38" s="47"/>
      <c r="P38" s="194"/>
      <c r="Q38" s="47"/>
      <c r="R38" s="47"/>
      <c r="S38" s="47"/>
      <c r="T38" s="48"/>
      <c r="U38" s="47"/>
      <c r="V38" s="47"/>
      <c r="W38" s="123"/>
      <c r="X38" s="47"/>
      <c r="Y38" s="47"/>
      <c r="Z38" s="55" t="s">
        <v>39</v>
      </c>
      <c r="AA38" s="56"/>
      <c r="AB38" s="57">
        <f t="shared" si="13"/>
        <v>2</v>
      </c>
      <c r="AC38" s="147" t="str">
        <f t="shared" si="12"/>
        <v>2</v>
      </c>
      <c r="AD38" s="147"/>
      <c r="AE38" s="147"/>
      <c r="AF38" s="147">
        <f>E38</f>
        <v>2</v>
      </c>
      <c r="AG38" s="147"/>
      <c r="AH38" s="147"/>
      <c r="AI38" s="147"/>
      <c r="AJ38" s="47"/>
      <c r="AK38" s="47"/>
      <c r="AL38" s="47"/>
      <c r="AM38" s="47"/>
    </row>
    <row r="39" spans="1:39" s="15" customFormat="1" ht="15.75" x14ac:dyDescent="0.2">
      <c r="A39" s="43" t="s">
        <v>76</v>
      </c>
      <c r="B39" s="266"/>
      <c r="C39" s="200" t="s">
        <v>99</v>
      </c>
      <c r="D39" s="198">
        <f t="shared" si="10"/>
        <v>26</v>
      </c>
      <c r="E39" s="1">
        <f t="shared" si="8"/>
        <v>2</v>
      </c>
      <c r="F39" s="44">
        <f t="shared" si="14"/>
        <v>0</v>
      </c>
      <c r="G39" s="199">
        <f t="shared" si="15"/>
        <v>26</v>
      </c>
      <c r="H39" s="46"/>
      <c r="I39" s="47"/>
      <c r="J39" s="47"/>
      <c r="K39" s="123"/>
      <c r="L39" s="47"/>
      <c r="M39" s="47"/>
      <c r="N39" s="48"/>
      <c r="O39" s="47"/>
      <c r="P39" s="47"/>
      <c r="Q39" s="123"/>
      <c r="R39" s="47"/>
      <c r="S39" s="54"/>
      <c r="T39" s="47"/>
      <c r="U39" s="47"/>
      <c r="V39" s="47"/>
      <c r="W39" s="123"/>
      <c r="X39" s="47">
        <v>26</v>
      </c>
      <c r="Y39" s="47">
        <v>2</v>
      </c>
      <c r="Z39" s="55" t="s">
        <v>39</v>
      </c>
      <c r="AA39" s="56"/>
      <c r="AB39" s="57">
        <f t="shared" si="13"/>
        <v>6</v>
      </c>
      <c r="AC39" s="147"/>
      <c r="AD39" s="147"/>
      <c r="AE39" s="147"/>
      <c r="AF39" s="147">
        <f>E39</f>
        <v>2</v>
      </c>
      <c r="AG39" s="147"/>
      <c r="AH39" s="147"/>
      <c r="AI39" s="147"/>
      <c r="AJ39" s="47"/>
      <c r="AK39" s="47"/>
      <c r="AL39" s="47"/>
      <c r="AM39" s="47"/>
    </row>
    <row r="40" spans="1:39" s="15" customFormat="1" ht="15.75" x14ac:dyDescent="0.2">
      <c r="A40" s="43" t="s">
        <v>77</v>
      </c>
      <c r="B40" s="265" t="s">
        <v>179</v>
      </c>
      <c r="C40" s="201" t="s">
        <v>72</v>
      </c>
      <c r="D40" s="198">
        <f t="shared" si="10"/>
        <v>39</v>
      </c>
      <c r="E40" s="1">
        <f t="shared" si="8"/>
        <v>3</v>
      </c>
      <c r="F40" s="44">
        <f t="shared" si="14"/>
        <v>13</v>
      </c>
      <c r="G40" s="199">
        <f t="shared" si="15"/>
        <v>26</v>
      </c>
      <c r="H40" s="46"/>
      <c r="I40" s="47"/>
      <c r="J40" s="47"/>
      <c r="K40" s="123"/>
      <c r="L40" s="47"/>
      <c r="M40" s="47"/>
      <c r="N40" s="48">
        <v>13</v>
      </c>
      <c r="O40" s="47">
        <v>26</v>
      </c>
      <c r="P40" s="47">
        <v>3</v>
      </c>
      <c r="Q40" s="123"/>
      <c r="R40" s="47"/>
      <c r="S40" s="54"/>
      <c r="T40" s="47"/>
      <c r="U40" s="47"/>
      <c r="V40" s="47"/>
      <c r="W40" s="123"/>
      <c r="X40" s="47"/>
      <c r="Y40" s="47"/>
      <c r="Z40" s="55" t="s">
        <v>39</v>
      </c>
      <c r="AA40" s="56" t="s">
        <v>34</v>
      </c>
      <c r="AB40" s="57">
        <f t="shared" ref="AB40:AB49" si="16">MAX(IF(J40&gt;0,1,0),IF(M40&gt;0,2,0),IF(P40&gt;0,3,0),IF(S40&gt;0,4,0),IF(V40&gt;0,5,0),IF(Y40&gt;0,6,0))</f>
        <v>3</v>
      </c>
      <c r="AC40" s="147" t="str">
        <f>CONCATENATE(AA40,AB40)</f>
        <v>E3</v>
      </c>
      <c r="AD40" s="147"/>
      <c r="AE40" s="147">
        <f>E40</f>
        <v>3</v>
      </c>
      <c r="AF40" s="147"/>
      <c r="AG40" s="147"/>
      <c r="AH40" s="147"/>
      <c r="AI40" s="147"/>
      <c r="AJ40" s="47"/>
      <c r="AK40" s="47"/>
      <c r="AL40" s="47"/>
      <c r="AM40" s="47"/>
    </row>
    <row r="41" spans="1:39" s="15" customFormat="1" ht="15.75" x14ac:dyDescent="0.2">
      <c r="A41" s="43" t="s">
        <v>120</v>
      </c>
      <c r="B41" s="267"/>
      <c r="C41" s="197" t="s">
        <v>80</v>
      </c>
      <c r="D41" s="198">
        <f t="shared" si="10"/>
        <v>39</v>
      </c>
      <c r="E41" s="1">
        <f t="shared" si="8"/>
        <v>3</v>
      </c>
      <c r="F41" s="44">
        <f t="shared" si="14"/>
        <v>13</v>
      </c>
      <c r="G41" s="199">
        <f t="shared" si="15"/>
        <v>26</v>
      </c>
      <c r="H41" s="46"/>
      <c r="I41" s="47"/>
      <c r="J41" s="47"/>
      <c r="K41" s="123"/>
      <c r="L41" s="47"/>
      <c r="M41" s="47"/>
      <c r="N41" s="48">
        <v>13</v>
      </c>
      <c r="O41" s="47">
        <v>26</v>
      </c>
      <c r="P41" s="47">
        <v>3</v>
      </c>
      <c r="Q41" s="123"/>
      <c r="R41" s="47"/>
      <c r="S41" s="54"/>
      <c r="T41" s="47"/>
      <c r="U41" s="47"/>
      <c r="V41" s="47"/>
      <c r="W41" s="123"/>
      <c r="X41" s="47"/>
      <c r="Y41" s="47"/>
      <c r="Z41" s="55" t="s">
        <v>39</v>
      </c>
      <c r="AA41" s="56"/>
      <c r="AB41" s="57">
        <f t="shared" si="16"/>
        <v>3</v>
      </c>
      <c r="AC41" s="147" t="str">
        <f>CONCATENATE(AA41,AB41)</f>
        <v>3</v>
      </c>
      <c r="AD41" s="147"/>
      <c r="AE41" s="147">
        <f>E41</f>
        <v>3</v>
      </c>
      <c r="AF41" s="147"/>
      <c r="AG41" s="147"/>
      <c r="AH41" s="147"/>
      <c r="AI41" s="147"/>
      <c r="AJ41" s="47"/>
      <c r="AK41" s="47"/>
      <c r="AL41" s="47"/>
      <c r="AM41" s="47"/>
    </row>
    <row r="42" spans="1:39" s="15" customFormat="1" ht="15.75" x14ac:dyDescent="0.2">
      <c r="A42" s="43" t="s">
        <v>121</v>
      </c>
      <c r="B42" s="267"/>
      <c r="C42" s="197" t="s">
        <v>68</v>
      </c>
      <c r="D42" s="198">
        <f t="shared" si="10"/>
        <v>26</v>
      </c>
      <c r="E42" s="1">
        <f t="shared" si="8"/>
        <v>2</v>
      </c>
      <c r="F42" s="44">
        <f t="shared" si="14"/>
        <v>13</v>
      </c>
      <c r="G42" s="199">
        <f t="shared" si="15"/>
        <v>13</v>
      </c>
      <c r="H42" s="46"/>
      <c r="I42" s="47"/>
      <c r="J42" s="47"/>
      <c r="K42" s="123"/>
      <c r="L42" s="47"/>
      <c r="M42" s="47"/>
      <c r="N42" s="48"/>
      <c r="O42" s="47"/>
      <c r="P42" s="47"/>
      <c r="Q42" s="123"/>
      <c r="R42" s="47"/>
      <c r="S42" s="54"/>
      <c r="T42" s="47">
        <v>13</v>
      </c>
      <c r="U42" s="47">
        <v>13</v>
      </c>
      <c r="V42" s="47">
        <v>2</v>
      </c>
      <c r="W42" s="123"/>
      <c r="X42" s="47"/>
      <c r="Y42" s="47"/>
      <c r="Z42" s="55" t="s">
        <v>39</v>
      </c>
      <c r="AA42" s="56"/>
      <c r="AB42" s="57">
        <f t="shared" si="16"/>
        <v>5</v>
      </c>
      <c r="AC42" s="147" t="str">
        <f>CONCATENATE(AA42,AB42)</f>
        <v>5</v>
      </c>
      <c r="AD42" s="147"/>
      <c r="AE42" s="147">
        <f>E42</f>
        <v>2</v>
      </c>
      <c r="AF42" s="147"/>
      <c r="AG42" s="147"/>
      <c r="AH42" s="147"/>
      <c r="AI42" s="147"/>
      <c r="AJ42" s="47"/>
      <c r="AK42" s="47"/>
      <c r="AL42" s="47"/>
      <c r="AM42" s="47"/>
    </row>
    <row r="43" spans="1:39" s="15" customFormat="1" ht="15.75" x14ac:dyDescent="0.2">
      <c r="A43" s="43" t="s">
        <v>122</v>
      </c>
      <c r="B43" s="267"/>
      <c r="C43" s="197" t="s">
        <v>78</v>
      </c>
      <c r="D43" s="198">
        <f t="shared" si="10"/>
        <v>39</v>
      </c>
      <c r="E43" s="1">
        <f t="shared" si="8"/>
        <v>3</v>
      </c>
      <c r="F43" s="44">
        <f t="shared" si="14"/>
        <v>13</v>
      </c>
      <c r="G43" s="199">
        <f t="shared" si="15"/>
        <v>26</v>
      </c>
      <c r="H43" s="46"/>
      <c r="I43" s="47"/>
      <c r="J43" s="47"/>
      <c r="K43" s="123">
        <v>13</v>
      </c>
      <c r="L43" s="47">
        <v>26</v>
      </c>
      <c r="M43" s="47">
        <v>3</v>
      </c>
      <c r="N43" s="48"/>
      <c r="O43" s="47"/>
      <c r="P43" s="47"/>
      <c r="Q43" s="123"/>
      <c r="R43" s="47"/>
      <c r="S43" s="54"/>
      <c r="T43" s="47"/>
      <c r="U43" s="47"/>
      <c r="V43" s="47"/>
      <c r="W43" s="123"/>
      <c r="X43" s="47"/>
      <c r="Y43" s="47"/>
      <c r="Z43" s="55" t="s">
        <v>39</v>
      </c>
      <c r="AA43" s="56"/>
      <c r="AB43" s="57">
        <f t="shared" si="16"/>
        <v>2</v>
      </c>
      <c r="AC43" s="145" t="str">
        <f>CONCATENATE(AA43,AB43)</f>
        <v>2</v>
      </c>
      <c r="AD43" s="156"/>
      <c r="AE43" s="156">
        <f>E43</f>
        <v>3</v>
      </c>
      <c r="AF43" s="156"/>
      <c r="AG43" s="156"/>
      <c r="AH43" s="156"/>
      <c r="AI43" s="156"/>
      <c r="AJ43" s="157"/>
      <c r="AK43" s="157"/>
    </row>
    <row r="44" spans="1:39" s="15" customFormat="1" ht="15.75" x14ac:dyDescent="0.2">
      <c r="A44" s="16" t="s">
        <v>123</v>
      </c>
      <c r="B44" s="266"/>
      <c r="C44" s="79" t="s">
        <v>97</v>
      </c>
      <c r="D44" s="8">
        <f t="shared" si="10"/>
        <v>13</v>
      </c>
      <c r="E44" s="5">
        <f t="shared" si="8"/>
        <v>1</v>
      </c>
      <c r="F44" s="17">
        <f t="shared" si="14"/>
        <v>0</v>
      </c>
      <c r="G44" s="18">
        <f t="shared" si="15"/>
        <v>13</v>
      </c>
      <c r="H44" s="46"/>
      <c r="I44" s="47"/>
      <c r="J44" s="47"/>
      <c r="K44" s="123"/>
      <c r="L44" s="47"/>
      <c r="M44" s="47"/>
      <c r="N44" s="48"/>
      <c r="O44" s="47"/>
      <c r="P44" s="47"/>
      <c r="Q44" s="123"/>
      <c r="R44" s="47">
        <v>13</v>
      </c>
      <c r="S44" s="54">
        <v>1</v>
      </c>
      <c r="T44" s="47"/>
      <c r="U44" s="47"/>
      <c r="V44" s="47"/>
      <c r="W44" s="123"/>
      <c r="X44" s="47"/>
      <c r="Y44" s="47"/>
      <c r="Z44" s="55" t="s">
        <v>39</v>
      </c>
      <c r="AA44" s="56"/>
      <c r="AB44" s="57">
        <f t="shared" si="16"/>
        <v>4</v>
      </c>
      <c r="AC44" s="145"/>
      <c r="AD44" s="156"/>
      <c r="AE44" s="156"/>
      <c r="AF44" s="156"/>
      <c r="AG44" s="156"/>
      <c r="AH44" s="156"/>
      <c r="AI44" s="156"/>
      <c r="AJ44" s="157"/>
      <c r="AK44" s="157"/>
    </row>
    <row r="45" spans="1:39" s="15" customFormat="1" ht="16.5" customHeight="1" x14ac:dyDescent="0.2">
      <c r="A45" s="16" t="s">
        <v>124</v>
      </c>
      <c r="B45" s="265" t="s">
        <v>147</v>
      </c>
      <c r="C45" s="79" t="s">
        <v>107</v>
      </c>
      <c r="D45" s="8">
        <f>SUM(F45:G45)</f>
        <v>26</v>
      </c>
      <c r="E45" s="5">
        <f t="shared" si="8"/>
        <v>2</v>
      </c>
      <c r="F45" s="17">
        <f t="shared" si="14"/>
        <v>0</v>
      </c>
      <c r="G45" s="18">
        <f t="shared" si="15"/>
        <v>26</v>
      </c>
      <c r="H45" s="46"/>
      <c r="I45" s="47"/>
      <c r="J45" s="47"/>
      <c r="K45" s="123"/>
      <c r="L45" s="47">
        <v>26</v>
      </c>
      <c r="M45" s="47">
        <v>2</v>
      </c>
      <c r="N45" s="48"/>
      <c r="O45" s="47"/>
      <c r="P45" s="47"/>
      <c r="Q45" s="123"/>
      <c r="R45" s="47"/>
      <c r="S45" s="54"/>
      <c r="T45" s="47"/>
      <c r="U45" s="47"/>
      <c r="V45" s="47"/>
      <c r="W45" s="123"/>
      <c r="X45" s="47"/>
      <c r="Y45" s="47"/>
      <c r="Z45" s="55" t="s">
        <v>39</v>
      </c>
      <c r="AA45" s="56"/>
      <c r="AB45" s="57">
        <f t="shared" si="16"/>
        <v>2</v>
      </c>
      <c r="AC45" s="145"/>
      <c r="AD45" s="156"/>
      <c r="AE45" s="156"/>
      <c r="AF45" s="156"/>
      <c r="AG45" s="156"/>
      <c r="AH45" s="156"/>
      <c r="AI45" s="156"/>
      <c r="AJ45" s="157"/>
      <c r="AK45" s="157"/>
    </row>
    <row r="46" spans="1:39" s="15" customFormat="1" ht="17.649999999999999" customHeight="1" x14ac:dyDescent="0.2">
      <c r="A46" s="16" t="s">
        <v>125</v>
      </c>
      <c r="B46" s="267"/>
      <c r="C46" s="79" t="s">
        <v>86</v>
      </c>
      <c r="D46" s="8">
        <f t="shared" si="10"/>
        <v>26</v>
      </c>
      <c r="E46" s="5">
        <f t="shared" si="8"/>
        <v>2</v>
      </c>
      <c r="F46" s="17">
        <f t="shared" si="14"/>
        <v>0</v>
      </c>
      <c r="G46" s="18">
        <f t="shared" ref="G46:G52" si="17">SUM(I46,L46,O46,R46,U46,X46)</f>
        <v>26</v>
      </c>
      <c r="H46" s="46"/>
      <c r="I46" s="47"/>
      <c r="J46" s="47"/>
      <c r="K46" s="123"/>
      <c r="L46" s="47"/>
      <c r="M46" s="47"/>
      <c r="N46" s="48"/>
      <c r="O46" s="47"/>
      <c r="P46" s="47"/>
      <c r="Q46" s="123"/>
      <c r="R46" s="47">
        <v>26</v>
      </c>
      <c r="S46" s="54">
        <v>2</v>
      </c>
      <c r="T46" s="47"/>
      <c r="U46" s="47"/>
      <c r="V46" s="47"/>
      <c r="W46" s="123"/>
      <c r="X46" s="47"/>
      <c r="Y46" s="47"/>
      <c r="Z46" s="55" t="s">
        <v>39</v>
      </c>
      <c r="AA46" s="56"/>
      <c r="AB46" s="57">
        <f t="shared" si="16"/>
        <v>4</v>
      </c>
      <c r="AC46" s="145"/>
      <c r="AD46" s="156"/>
      <c r="AE46" s="156"/>
      <c r="AF46" s="156"/>
      <c r="AG46" s="156"/>
      <c r="AH46" s="156"/>
      <c r="AI46" s="156"/>
      <c r="AJ46" s="157"/>
      <c r="AK46" s="157"/>
    </row>
    <row r="47" spans="1:39" s="15" customFormat="1" ht="15.4" customHeight="1" x14ac:dyDescent="0.2">
      <c r="A47" s="16" t="s">
        <v>126</v>
      </c>
      <c r="B47" s="267"/>
      <c r="C47" s="79" t="s">
        <v>154</v>
      </c>
      <c r="D47" s="8">
        <f t="shared" si="10"/>
        <v>78</v>
      </c>
      <c r="E47" s="5">
        <f t="shared" si="8"/>
        <v>6</v>
      </c>
      <c r="F47" s="17">
        <f t="shared" si="14"/>
        <v>0</v>
      </c>
      <c r="G47" s="18">
        <f t="shared" si="17"/>
        <v>78</v>
      </c>
      <c r="H47" s="46"/>
      <c r="I47" s="47"/>
      <c r="J47" s="47"/>
      <c r="K47" s="123"/>
      <c r="L47" s="47"/>
      <c r="M47" s="47"/>
      <c r="N47" s="48"/>
      <c r="O47" s="47">
        <v>39</v>
      </c>
      <c r="P47" s="47">
        <v>3</v>
      </c>
      <c r="Q47" s="123"/>
      <c r="R47" s="47">
        <v>39</v>
      </c>
      <c r="S47" s="54">
        <v>3</v>
      </c>
      <c r="T47" s="47"/>
      <c r="U47" s="47"/>
      <c r="V47" s="47"/>
      <c r="W47" s="123"/>
      <c r="X47" s="47"/>
      <c r="Y47" s="47"/>
      <c r="Z47" s="55" t="s">
        <v>39</v>
      </c>
      <c r="AA47" s="56" t="s">
        <v>34</v>
      </c>
      <c r="AB47" s="57">
        <f t="shared" si="16"/>
        <v>4</v>
      </c>
      <c r="AC47" s="145" t="str">
        <f t="shared" ref="AC47:AC55" si="18">CONCATENATE(AA47,AB47)</f>
        <v>E4</v>
      </c>
      <c r="AD47" s="156"/>
      <c r="AE47" s="156">
        <f>E47</f>
        <v>6</v>
      </c>
      <c r="AF47" s="156"/>
      <c r="AG47" s="156"/>
      <c r="AH47" s="156"/>
      <c r="AI47" s="156"/>
      <c r="AJ47" s="157"/>
      <c r="AK47" s="157"/>
    </row>
    <row r="48" spans="1:39" s="15" customFormat="1" ht="15.75" x14ac:dyDescent="0.2">
      <c r="A48" s="16" t="s">
        <v>127</v>
      </c>
      <c r="B48" s="267"/>
      <c r="C48" s="79" t="s">
        <v>155</v>
      </c>
      <c r="D48" s="8">
        <f t="shared" si="10"/>
        <v>78</v>
      </c>
      <c r="E48" s="5">
        <f t="shared" si="8"/>
        <v>6</v>
      </c>
      <c r="F48" s="17">
        <f t="shared" si="14"/>
        <v>0</v>
      </c>
      <c r="G48" s="18">
        <f t="shared" si="17"/>
        <v>78</v>
      </c>
      <c r="H48" s="46"/>
      <c r="I48" s="47"/>
      <c r="J48" s="47"/>
      <c r="K48" s="123"/>
      <c r="L48" s="47"/>
      <c r="M48" s="47"/>
      <c r="N48" s="48"/>
      <c r="O48" s="47"/>
      <c r="P48" s="47"/>
      <c r="Q48" s="123"/>
      <c r="R48" s="47"/>
      <c r="S48" s="54"/>
      <c r="T48" s="47"/>
      <c r="U48" s="47">
        <v>39</v>
      </c>
      <c r="V48" s="47">
        <v>3</v>
      </c>
      <c r="W48" s="123"/>
      <c r="X48" s="47">
        <v>39</v>
      </c>
      <c r="Y48" s="47">
        <v>3</v>
      </c>
      <c r="Z48" s="55" t="s">
        <v>39</v>
      </c>
      <c r="AA48" s="56" t="s">
        <v>34</v>
      </c>
      <c r="AB48" s="57">
        <f t="shared" si="16"/>
        <v>6</v>
      </c>
      <c r="AC48" s="145" t="str">
        <f t="shared" si="18"/>
        <v>E6</v>
      </c>
      <c r="AD48" s="156"/>
      <c r="AE48" s="156">
        <f>E48</f>
        <v>6</v>
      </c>
      <c r="AF48" s="156"/>
      <c r="AG48" s="156"/>
      <c r="AH48" s="156"/>
      <c r="AI48" s="156"/>
      <c r="AJ48" s="157"/>
      <c r="AK48" s="157"/>
    </row>
    <row r="49" spans="1:80" s="15" customFormat="1" ht="15.75" x14ac:dyDescent="0.2">
      <c r="A49" s="16" t="s">
        <v>128</v>
      </c>
      <c r="B49" s="267"/>
      <c r="C49" s="79" t="s">
        <v>169</v>
      </c>
      <c r="D49" s="8">
        <f t="shared" si="10"/>
        <v>78</v>
      </c>
      <c r="E49" s="5">
        <f t="shared" si="8"/>
        <v>6</v>
      </c>
      <c r="F49" s="17">
        <f t="shared" si="14"/>
        <v>0</v>
      </c>
      <c r="G49" s="18">
        <f t="shared" si="17"/>
        <v>78</v>
      </c>
      <c r="H49" s="46"/>
      <c r="I49" s="47"/>
      <c r="J49" s="47"/>
      <c r="K49" s="123"/>
      <c r="L49" s="47"/>
      <c r="M49" s="47"/>
      <c r="N49" s="48"/>
      <c r="O49" s="47"/>
      <c r="P49" s="47"/>
      <c r="Q49" s="123"/>
      <c r="R49" s="47"/>
      <c r="S49" s="54"/>
      <c r="T49" s="47"/>
      <c r="U49" s="47"/>
      <c r="V49" s="47"/>
      <c r="W49" s="123"/>
      <c r="X49" s="47">
        <v>78</v>
      </c>
      <c r="Y49" s="47">
        <v>6</v>
      </c>
      <c r="Z49" s="55" t="s">
        <v>39</v>
      </c>
      <c r="AA49" s="56" t="s">
        <v>34</v>
      </c>
      <c r="AB49" s="57">
        <f t="shared" si="16"/>
        <v>6</v>
      </c>
      <c r="AC49" s="145"/>
      <c r="AD49" s="156"/>
      <c r="AE49" s="156"/>
      <c r="AF49" s="156"/>
      <c r="AG49" s="156"/>
      <c r="AH49" s="156"/>
      <c r="AI49" s="156"/>
      <c r="AJ49" s="157"/>
      <c r="AK49" s="157"/>
    </row>
    <row r="50" spans="1:80" s="15" customFormat="1" ht="15.75" x14ac:dyDescent="0.2">
      <c r="A50" s="16" t="s">
        <v>129</v>
      </c>
      <c r="B50" s="267"/>
      <c r="C50" s="79" t="s">
        <v>166</v>
      </c>
      <c r="D50" s="8">
        <f t="shared" si="10"/>
        <v>104</v>
      </c>
      <c r="E50" s="5">
        <f t="shared" si="8"/>
        <v>8</v>
      </c>
      <c r="F50" s="17">
        <f t="shared" si="14"/>
        <v>0</v>
      </c>
      <c r="G50" s="18">
        <f t="shared" si="17"/>
        <v>104</v>
      </c>
      <c r="H50" s="46"/>
      <c r="I50" s="47"/>
      <c r="J50" s="47"/>
      <c r="K50" s="123"/>
      <c r="L50" s="47"/>
      <c r="M50" s="47"/>
      <c r="N50" s="48"/>
      <c r="O50" s="47">
        <v>26</v>
      </c>
      <c r="P50" s="47">
        <v>2</v>
      </c>
      <c r="Q50" s="123"/>
      <c r="R50" s="47">
        <v>26</v>
      </c>
      <c r="S50" s="54">
        <v>2</v>
      </c>
      <c r="T50" s="47"/>
      <c r="U50" s="47">
        <v>26</v>
      </c>
      <c r="V50" s="47">
        <v>2</v>
      </c>
      <c r="W50" s="123"/>
      <c r="X50" s="47">
        <v>26</v>
      </c>
      <c r="Y50" s="47">
        <v>2</v>
      </c>
      <c r="Z50" s="55" t="s">
        <v>39</v>
      </c>
      <c r="AA50" s="56"/>
      <c r="AB50" s="57">
        <f>MAX(IF(J50&gt;0,1,0),IF(M50&gt;0,2,0),IF(P50&gt;0,3,0),IF(S50&gt;0,4,0),IF(V50&gt;0,5,0),IF(Y50&gt;0,6,0))</f>
        <v>6</v>
      </c>
      <c r="AC50" s="145" t="str">
        <f t="shared" si="18"/>
        <v>6</v>
      </c>
      <c r="AD50" s="156"/>
      <c r="AE50" s="156">
        <f>E50</f>
        <v>8</v>
      </c>
      <c r="AF50" s="156"/>
      <c r="AG50" s="156"/>
      <c r="AH50" s="156"/>
      <c r="AI50" s="156"/>
      <c r="AJ50" s="157"/>
      <c r="AK50" s="157"/>
    </row>
    <row r="51" spans="1:80" s="15" customFormat="1" ht="15.75" x14ac:dyDescent="0.2">
      <c r="A51" s="16" t="s">
        <v>130</v>
      </c>
      <c r="B51" s="193"/>
      <c r="C51" s="118" t="s">
        <v>164</v>
      </c>
      <c r="D51" s="8"/>
      <c r="E51" s="5"/>
      <c r="F51" s="17"/>
      <c r="G51" s="18"/>
      <c r="H51" s="46"/>
      <c r="I51" s="47"/>
      <c r="J51" s="47"/>
      <c r="K51" s="123"/>
      <c r="L51" s="47"/>
      <c r="M51" s="47"/>
      <c r="N51" s="48"/>
      <c r="O51" s="47"/>
      <c r="P51" s="47"/>
      <c r="Q51" s="123">
        <v>13</v>
      </c>
      <c r="R51" s="47"/>
      <c r="S51" s="54">
        <v>1</v>
      </c>
      <c r="T51" s="47"/>
      <c r="U51" s="47"/>
      <c r="V51" s="47"/>
      <c r="W51" s="123"/>
      <c r="X51" s="47"/>
      <c r="Y51" s="47"/>
      <c r="Z51" s="55" t="s">
        <v>39</v>
      </c>
      <c r="AA51" s="56"/>
      <c r="AB51" s="57">
        <f>MAX(IF(J51&gt;0,1,0),IF(M51&gt;0,2,0),IF(P51&gt;0,3,0),IF(S51&gt;0,4,0),IF(V51&gt;0,5,0),IF(Y51&gt;0,6,0))</f>
        <v>4</v>
      </c>
      <c r="AC51" s="145"/>
      <c r="AD51" s="156"/>
      <c r="AE51" s="156"/>
      <c r="AF51" s="156"/>
      <c r="AG51" s="156"/>
      <c r="AH51" s="156"/>
      <c r="AI51" s="156"/>
      <c r="AJ51" s="157"/>
      <c r="AK51" s="157"/>
    </row>
    <row r="52" spans="1:80" s="15" customFormat="1" ht="16.5" thickBot="1" x14ac:dyDescent="0.25">
      <c r="A52" s="16" t="s">
        <v>162</v>
      </c>
      <c r="B52" s="142"/>
      <c r="C52" s="82" t="s">
        <v>170</v>
      </c>
      <c r="D52" s="8">
        <f t="shared" si="10"/>
        <v>26</v>
      </c>
      <c r="E52" s="5">
        <f t="shared" si="8"/>
        <v>2</v>
      </c>
      <c r="F52" s="17">
        <f t="shared" si="14"/>
        <v>0</v>
      </c>
      <c r="G52" s="18">
        <f t="shared" si="17"/>
        <v>26</v>
      </c>
      <c r="H52" s="46"/>
      <c r="I52" s="47"/>
      <c r="J52" s="47"/>
      <c r="K52" s="123"/>
      <c r="L52" s="47"/>
      <c r="M52" s="47"/>
      <c r="N52" s="48"/>
      <c r="O52" s="47"/>
      <c r="P52" s="47"/>
      <c r="Q52" s="123"/>
      <c r="R52" s="47"/>
      <c r="S52" s="54"/>
      <c r="T52" s="47"/>
      <c r="U52" s="47">
        <v>13</v>
      </c>
      <c r="V52" s="47">
        <v>1</v>
      </c>
      <c r="W52" s="123"/>
      <c r="X52" s="47">
        <v>13</v>
      </c>
      <c r="Y52" s="47">
        <v>1</v>
      </c>
      <c r="Z52" s="19" t="s">
        <v>39</v>
      </c>
      <c r="AA52" s="56"/>
      <c r="AB52" s="57">
        <v>6</v>
      </c>
      <c r="AC52" s="145"/>
      <c r="AD52" s="156"/>
      <c r="AE52" s="156"/>
      <c r="AF52" s="156"/>
      <c r="AG52" s="156"/>
      <c r="AH52" s="156"/>
      <c r="AI52" s="156"/>
      <c r="AJ52" s="157"/>
      <c r="AK52" s="157"/>
    </row>
    <row r="53" spans="1:80" s="15" customFormat="1" ht="16.5" thickBot="1" x14ac:dyDescent="0.25">
      <c r="A53" s="26"/>
      <c r="B53" s="29"/>
      <c r="C53" s="21"/>
      <c r="D53" s="20">
        <f>SUM(D22:D52)</f>
        <v>1144</v>
      </c>
      <c r="E53" s="170">
        <f>SUM(E22:E52)</f>
        <v>88</v>
      </c>
      <c r="F53" s="23">
        <f>SUM(F22:F52)</f>
        <v>273</v>
      </c>
      <c r="G53" s="172">
        <f>SUM(G22:G52)</f>
        <v>871</v>
      </c>
      <c r="H53" s="28">
        <f t="shared" ref="H53:Q53" si="19">SUM(H22:H50)</f>
        <v>91</v>
      </c>
      <c r="I53" s="29">
        <f t="shared" si="19"/>
        <v>117</v>
      </c>
      <c r="J53" s="29">
        <f t="shared" si="19"/>
        <v>16</v>
      </c>
      <c r="K53" s="30">
        <f t="shared" si="19"/>
        <v>65</v>
      </c>
      <c r="L53" s="29">
        <f t="shared" si="19"/>
        <v>156</v>
      </c>
      <c r="M53" s="29">
        <f t="shared" si="19"/>
        <v>17</v>
      </c>
      <c r="N53" s="31">
        <f t="shared" si="19"/>
        <v>26</v>
      </c>
      <c r="O53" s="32">
        <f t="shared" si="19"/>
        <v>117</v>
      </c>
      <c r="P53" s="33">
        <f t="shared" si="19"/>
        <v>11</v>
      </c>
      <c r="Q53" s="30">
        <f t="shared" si="19"/>
        <v>26</v>
      </c>
      <c r="R53" s="29">
        <f>SUM(R22:R52)</f>
        <v>156</v>
      </c>
      <c r="S53" s="29">
        <f>SUM(S22:S52)</f>
        <v>15</v>
      </c>
      <c r="T53" s="31">
        <f>SUM(T22:T52)</f>
        <v>39</v>
      </c>
      <c r="U53" s="32">
        <f>SUM(U22:U52)</f>
        <v>143</v>
      </c>
      <c r="V53" s="33">
        <f>SUM(V22:V52)</f>
        <v>14</v>
      </c>
      <c r="W53" s="30">
        <f>SUM(W22:W50)</f>
        <v>26</v>
      </c>
      <c r="X53" s="29">
        <f>SUM(X22:X52)</f>
        <v>182</v>
      </c>
      <c r="Y53" s="29">
        <f>SUM(Y22:Y52)</f>
        <v>16</v>
      </c>
      <c r="Z53" s="34"/>
      <c r="AA53" s="23"/>
      <c r="AB53" s="24"/>
      <c r="AC53" s="145" t="str">
        <f t="shared" si="18"/>
        <v/>
      </c>
      <c r="AD53" s="156"/>
      <c r="AE53" s="156"/>
      <c r="AF53" s="156"/>
      <c r="AG53" s="156"/>
      <c r="AH53" s="156"/>
      <c r="AI53" s="156"/>
      <c r="AJ53" s="157"/>
      <c r="AK53" s="157"/>
    </row>
    <row r="54" spans="1:80" s="134" customFormat="1" ht="15.75" customHeight="1" x14ac:dyDescent="0.2">
      <c r="A54" s="272" t="s">
        <v>135</v>
      </c>
      <c r="B54" s="273"/>
      <c r="C54" s="273"/>
      <c r="D54" s="273"/>
      <c r="E54" s="273"/>
      <c r="F54" s="273"/>
      <c r="G54" s="273"/>
      <c r="H54" s="273"/>
      <c r="I54" s="273"/>
      <c r="J54" s="273"/>
      <c r="K54" s="273"/>
      <c r="L54" s="273"/>
      <c r="M54" s="273"/>
      <c r="N54" s="273"/>
      <c r="O54" s="273"/>
      <c r="P54" s="273"/>
      <c r="Q54" s="273"/>
      <c r="R54" s="273"/>
      <c r="S54" s="273"/>
      <c r="T54" s="273"/>
      <c r="U54" s="273"/>
      <c r="V54" s="273"/>
      <c r="W54" s="273"/>
      <c r="X54" s="273"/>
      <c r="Y54" s="273"/>
      <c r="Z54" s="273"/>
      <c r="AA54" s="273"/>
      <c r="AB54" s="274"/>
      <c r="AC54" s="145" t="str">
        <f t="shared" si="18"/>
        <v/>
      </c>
      <c r="AD54" s="156"/>
      <c r="AE54" s="156"/>
      <c r="AF54" s="156"/>
      <c r="AG54" s="156"/>
      <c r="AH54" s="156"/>
      <c r="AI54" s="156"/>
      <c r="AJ54" s="157"/>
      <c r="AK54" s="157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  <c r="CB54" s="15"/>
    </row>
    <row r="55" spans="1:80" s="15" customFormat="1" ht="15.75" x14ac:dyDescent="0.2">
      <c r="A55" s="16" t="s">
        <v>10</v>
      </c>
      <c r="B55" s="265" t="s">
        <v>140</v>
      </c>
      <c r="C55" s="79" t="s">
        <v>36</v>
      </c>
      <c r="D55" s="8">
        <f t="shared" ref="D55:D60" si="20">SUM(F55:G55)</f>
        <v>156</v>
      </c>
      <c r="E55" s="5">
        <f t="shared" ref="E55:E60" si="21">SUM(J55,M55,P55,S55,V55,Y55)</f>
        <v>12</v>
      </c>
      <c r="F55" s="17">
        <f>SUM(H55,K55,N55,Q55,T55,W55)</f>
        <v>0</v>
      </c>
      <c r="G55" s="18">
        <f>SUM(I55,L55,O55,R55,U55,X55)</f>
        <v>156</v>
      </c>
      <c r="H55" s="46"/>
      <c r="I55" s="47">
        <v>26</v>
      </c>
      <c r="J55" s="47">
        <v>2</v>
      </c>
      <c r="K55" s="123"/>
      <c r="L55" s="47">
        <v>26</v>
      </c>
      <c r="M55" s="47">
        <v>2</v>
      </c>
      <c r="N55" s="48"/>
      <c r="O55" s="47">
        <v>26</v>
      </c>
      <c r="P55" s="47">
        <v>2</v>
      </c>
      <c r="Q55" s="123"/>
      <c r="R55" s="47">
        <v>26</v>
      </c>
      <c r="S55" s="54">
        <v>2</v>
      </c>
      <c r="T55" s="47"/>
      <c r="U55" s="47">
        <v>26</v>
      </c>
      <c r="V55" s="47">
        <v>2</v>
      </c>
      <c r="W55" s="123"/>
      <c r="X55" s="47">
        <v>26</v>
      </c>
      <c r="Y55" s="47">
        <v>2</v>
      </c>
      <c r="Z55" s="55" t="s">
        <v>39</v>
      </c>
      <c r="AA55" s="56" t="s">
        <v>34</v>
      </c>
      <c r="AB55" s="57">
        <f>MAX(IF(J55&gt;0,1,0),IF(M55&gt;0,2,0),IF(P55&gt;0,3,0),IF(S55&gt;0,4,0),IF(V55&gt;0,5,0),IF(Y55&gt;0,6,0))</f>
        <v>6</v>
      </c>
      <c r="AC55" s="145" t="str">
        <f t="shared" si="18"/>
        <v>E6</v>
      </c>
      <c r="AD55" s="156"/>
      <c r="AE55" s="156"/>
      <c r="AF55" s="156">
        <f>E55</f>
        <v>12</v>
      </c>
      <c r="AG55" s="156"/>
      <c r="AH55" s="156"/>
      <c r="AI55" s="156"/>
      <c r="AJ55" s="157"/>
      <c r="AK55" s="157"/>
    </row>
    <row r="56" spans="1:80" s="15" customFormat="1" ht="15.75" x14ac:dyDescent="0.2">
      <c r="A56" s="16" t="s">
        <v>11</v>
      </c>
      <c r="B56" s="266"/>
      <c r="C56" s="79" t="s">
        <v>158</v>
      </c>
      <c r="D56" s="8">
        <f t="shared" si="20"/>
        <v>156</v>
      </c>
      <c r="E56" s="5">
        <f t="shared" si="21"/>
        <v>12</v>
      </c>
      <c r="F56" s="17">
        <f>SUM(H56,K56,N56,Q56,T56,W56)</f>
        <v>0</v>
      </c>
      <c r="G56" s="18">
        <f>SUM(I56,L56,O56,R56,U56,X56)</f>
        <v>156</v>
      </c>
      <c r="H56" s="46"/>
      <c r="I56" s="47"/>
      <c r="J56" s="47"/>
      <c r="K56" s="123"/>
      <c r="L56" s="47"/>
      <c r="M56" s="47"/>
      <c r="N56" s="48"/>
      <c r="O56" s="47">
        <v>39</v>
      </c>
      <c r="P56" s="47">
        <v>3</v>
      </c>
      <c r="Q56" s="123"/>
      <c r="R56" s="47">
        <v>39</v>
      </c>
      <c r="S56" s="54">
        <v>3</v>
      </c>
      <c r="T56" s="47"/>
      <c r="U56" s="47">
        <v>39</v>
      </c>
      <c r="V56" s="47">
        <v>3</v>
      </c>
      <c r="W56" s="123"/>
      <c r="X56" s="47">
        <v>39</v>
      </c>
      <c r="Y56" s="47">
        <v>3</v>
      </c>
      <c r="Z56" s="55" t="s">
        <v>39</v>
      </c>
      <c r="AA56" s="56"/>
      <c r="AB56" s="57">
        <f>MAX(IF(J56&gt;0,1,0),IF(M56&gt;0,2,0),IF(P56&gt;0,3,0),IF(S56&gt;0,4,0),IF(V56&gt;0,5,0),IF(Y56&gt;0,6,0))</f>
        <v>6</v>
      </c>
      <c r="AC56" s="145"/>
      <c r="AD56" s="156"/>
      <c r="AE56" s="156"/>
      <c r="AF56" s="156"/>
      <c r="AG56" s="156"/>
      <c r="AH56" s="156"/>
      <c r="AI56" s="156"/>
      <c r="AJ56" s="157"/>
      <c r="AK56" s="157"/>
    </row>
    <row r="57" spans="1:80" s="15" customFormat="1" ht="15.75" x14ac:dyDescent="0.2">
      <c r="A57" s="16" t="s">
        <v>12</v>
      </c>
      <c r="B57" s="265" t="s">
        <v>141</v>
      </c>
      <c r="C57" s="79" t="s">
        <v>29</v>
      </c>
      <c r="D57" s="8">
        <f t="shared" si="20"/>
        <v>26</v>
      </c>
      <c r="E57" s="5">
        <f t="shared" si="21"/>
        <v>2</v>
      </c>
      <c r="F57" s="17">
        <f t="shared" ref="F57:G60" si="22">SUM(H57,K57,N57,Q57,T57,W57)</f>
        <v>0</v>
      </c>
      <c r="G57" s="18">
        <f t="shared" si="22"/>
        <v>26</v>
      </c>
      <c r="H57" s="46"/>
      <c r="I57" s="47">
        <v>26</v>
      </c>
      <c r="J57" s="47">
        <v>2</v>
      </c>
      <c r="K57" s="123"/>
      <c r="L57" s="47"/>
      <c r="M57" s="47"/>
      <c r="N57" s="48"/>
      <c r="O57" s="47"/>
      <c r="P57" s="47"/>
      <c r="Q57" s="123"/>
      <c r="R57" s="47"/>
      <c r="S57" s="54"/>
      <c r="T57" s="47"/>
      <c r="U57" s="47"/>
      <c r="V57" s="47"/>
      <c r="W57" s="123"/>
      <c r="X57" s="47"/>
      <c r="Y57" s="47"/>
      <c r="Z57" s="55" t="s">
        <v>39</v>
      </c>
      <c r="AA57" s="56"/>
      <c r="AB57" s="57">
        <f>MAX(IF(J57&gt;0,1,0),IF(M57&gt;0,2,0),IF(P57&gt;0,3,0),IF(S57&gt;0,4,0),IF(V57&gt;0,5,0),IF(Y57&gt;0,6,0))</f>
        <v>1</v>
      </c>
      <c r="AC57" s="145" t="str">
        <f>CONCATENATE(AA57,AB57)</f>
        <v>1</v>
      </c>
      <c r="AD57" s="156"/>
      <c r="AE57" s="156"/>
      <c r="AF57" s="156">
        <f>E57</f>
        <v>2</v>
      </c>
      <c r="AG57" s="156"/>
      <c r="AH57" s="156"/>
      <c r="AI57" s="156"/>
      <c r="AJ57" s="157"/>
      <c r="AK57" s="157"/>
    </row>
    <row r="58" spans="1:80" s="15" customFormat="1" ht="15.75" x14ac:dyDescent="0.2">
      <c r="A58" s="16" t="s">
        <v>13</v>
      </c>
      <c r="B58" s="267"/>
      <c r="C58" s="79" t="s">
        <v>35</v>
      </c>
      <c r="D58" s="8">
        <f t="shared" si="20"/>
        <v>39</v>
      </c>
      <c r="E58" s="5">
        <f t="shared" si="21"/>
        <v>3</v>
      </c>
      <c r="F58" s="17">
        <f t="shared" si="22"/>
        <v>26</v>
      </c>
      <c r="G58" s="18">
        <f t="shared" si="22"/>
        <v>13</v>
      </c>
      <c r="H58" s="46"/>
      <c r="I58" s="47"/>
      <c r="J58" s="47"/>
      <c r="K58" s="123">
        <v>26</v>
      </c>
      <c r="L58" s="47">
        <v>13</v>
      </c>
      <c r="M58" s="47">
        <v>3</v>
      </c>
      <c r="N58" s="48"/>
      <c r="O58" s="47"/>
      <c r="P58" s="47"/>
      <c r="Q58" s="123"/>
      <c r="R58" s="47"/>
      <c r="S58" s="54"/>
      <c r="T58" s="47"/>
      <c r="U58" s="47"/>
      <c r="V58" s="47"/>
      <c r="W58" s="123"/>
      <c r="X58" s="47"/>
      <c r="Y58" s="47"/>
      <c r="Z58" s="55" t="s">
        <v>39</v>
      </c>
      <c r="AA58" s="56" t="s">
        <v>34</v>
      </c>
      <c r="AB58" s="57">
        <f>MAX(IF(J58&gt;0,1,0),IF(M58&gt;0,2,0),IF(P58&gt;0,3,0),IF(S58&gt;0,4,0),IF(V58&gt;0,5,0),IF(Y58&gt;0,6,0))</f>
        <v>2</v>
      </c>
      <c r="AC58" s="145" t="str">
        <f>CONCATENATE(AA58,AB58)</f>
        <v>E2</v>
      </c>
      <c r="AD58" s="156"/>
      <c r="AE58" s="156"/>
      <c r="AF58" s="156">
        <f>E58</f>
        <v>3</v>
      </c>
      <c r="AG58" s="156"/>
      <c r="AH58" s="156"/>
      <c r="AI58" s="156"/>
      <c r="AJ58" s="157"/>
      <c r="AK58" s="157"/>
    </row>
    <row r="59" spans="1:80" s="15" customFormat="1" ht="15.75" x14ac:dyDescent="0.2">
      <c r="A59" s="16"/>
      <c r="B59" s="267"/>
      <c r="C59" s="118" t="s">
        <v>177</v>
      </c>
      <c r="D59" s="8">
        <f t="shared" si="20"/>
        <v>13</v>
      </c>
      <c r="E59" s="5">
        <f t="shared" si="21"/>
        <v>1</v>
      </c>
      <c r="F59" s="17">
        <f t="shared" si="22"/>
        <v>0</v>
      </c>
      <c r="G59" s="18">
        <f t="shared" si="22"/>
        <v>13</v>
      </c>
      <c r="H59" s="46"/>
      <c r="I59" s="47">
        <v>13</v>
      </c>
      <c r="J59" s="47">
        <v>1</v>
      </c>
      <c r="K59" s="123"/>
      <c r="L59" s="47"/>
      <c r="M59" s="47"/>
      <c r="N59" s="48"/>
      <c r="O59" s="47"/>
      <c r="P59" s="47"/>
      <c r="Q59" s="123"/>
      <c r="R59" s="47"/>
      <c r="S59" s="54"/>
      <c r="T59" s="47"/>
      <c r="U59" s="47"/>
      <c r="V59" s="47"/>
      <c r="W59" s="123"/>
      <c r="X59" s="47"/>
      <c r="Y59" s="47"/>
      <c r="Z59" s="55" t="s">
        <v>39</v>
      </c>
      <c r="AA59" s="56"/>
      <c r="AB59" s="57">
        <f>MAX(IF(J59&gt;0,1,0),IF(M59&gt;0,2,0),IF(P59&gt;0,3,0),IF(S59&gt;0,4,0),IF(V59&gt;0,5,0),IF(Y59&gt;0,6,0))</f>
        <v>1</v>
      </c>
      <c r="AC59" s="145"/>
      <c r="AD59" s="156"/>
      <c r="AE59" s="156"/>
      <c r="AF59" s="156"/>
      <c r="AG59" s="156"/>
      <c r="AH59" s="156"/>
      <c r="AI59" s="156"/>
      <c r="AJ59" s="157"/>
      <c r="AK59" s="157"/>
    </row>
    <row r="60" spans="1:80" s="15" customFormat="1" ht="16.5" thickBot="1" x14ac:dyDescent="0.25">
      <c r="A60" s="16" t="s">
        <v>14</v>
      </c>
      <c r="B60" s="268"/>
      <c r="C60" s="82" t="s">
        <v>98</v>
      </c>
      <c r="D60" s="8">
        <f t="shared" si="20"/>
        <v>13</v>
      </c>
      <c r="E60" s="5">
        <f t="shared" si="21"/>
        <v>1</v>
      </c>
      <c r="F60" s="17">
        <f t="shared" si="22"/>
        <v>13</v>
      </c>
      <c r="G60" s="18">
        <f t="shared" si="22"/>
        <v>0</v>
      </c>
      <c r="H60" s="46"/>
      <c r="I60" s="47"/>
      <c r="J60" s="47"/>
      <c r="K60" s="123"/>
      <c r="L60" s="47"/>
      <c r="M60" s="47"/>
      <c r="N60" s="48"/>
      <c r="O60" s="47"/>
      <c r="P60" s="47"/>
      <c r="Q60" s="123">
        <v>13</v>
      </c>
      <c r="R60" s="47"/>
      <c r="S60" s="54">
        <v>1</v>
      </c>
      <c r="T60" s="47"/>
      <c r="U60" s="47"/>
      <c r="V60" s="47"/>
      <c r="W60" s="123"/>
      <c r="X60" s="47"/>
      <c r="Y60" s="47"/>
      <c r="Z60" s="55" t="s">
        <v>39</v>
      </c>
      <c r="AA60" s="56"/>
      <c r="AB60" s="57">
        <v>3</v>
      </c>
      <c r="AC60" s="145">
        <v>3</v>
      </c>
      <c r="AD60" s="156"/>
      <c r="AE60" s="156"/>
      <c r="AF60" s="156"/>
      <c r="AG60" s="156">
        <f>E60</f>
        <v>1</v>
      </c>
      <c r="AH60" s="156"/>
      <c r="AI60" s="156"/>
      <c r="AJ60" s="157"/>
      <c r="AK60" s="157"/>
    </row>
    <row r="61" spans="1:80" s="15" customFormat="1" ht="16.5" thickBot="1" x14ac:dyDescent="0.25">
      <c r="A61" s="74"/>
      <c r="B61" s="29"/>
      <c r="C61" s="21"/>
      <c r="D61" s="20">
        <f>F61+G61</f>
        <v>403</v>
      </c>
      <c r="E61" s="170">
        <f t="shared" ref="E61:Y61" si="23">SUM(E55:E60)</f>
        <v>31</v>
      </c>
      <c r="F61" s="171">
        <f t="shared" si="23"/>
        <v>39</v>
      </c>
      <c r="G61" s="172">
        <f t="shared" si="23"/>
        <v>364</v>
      </c>
      <c r="H61" s="28">
        <f t="shared" si="23"/>
        <v>0</v>
      </c>
      <c r="I61" s="29">
        <f t="shared" si="23"/>
        <v>65</v>
      </c>
      <c r="J61" s="29">
        <f t="shared" si="23"/>
        <v>5</v>
      </c>
      <c r="K61" s="30">
        <f t="shared" si="23"/>
        <v>26</v>
      </c>
      <c r="L61" s="29">
        <f t="shared" si="23"/>
        <v>39</v>
      </c>
      <c r="M61" s="29">
        <f t="shared" si="23"/>
        <v>5</v>
      </c>
      <c r="N61" s="31">
        <f t="shared" si="23"/>
        <v>0</v>
      </c>
      <c r="O61" s="32">
        <f t="shared" si="23"/>
        <v>65</v>
      </c>
      <c r="P61" s="33">
        <f t="shared" si="23"/>
        <v>5</v>
      </c>
      <c r="Q61" s="30">
        <f t="shared" si="23"/>
        <v>13</v>
      </c>
      <c r="R61" s="29">
        <f t="shared" si="23"/>
        <v>65</v>
      </c>
      <c r="S61" s="29">
        <f t="shared" si="23"/>
        <v>6</v>
      </c>
      <c r="T61" s="31">
        <f t="shared" si="23"/>
        <v>0</v>
      </c>
      <c r="U61" s="32">
        <f t="shared" si="23"/>
        <v>65</v>
      </c>
      <c r="V61" s="33">
        <f t="shared" si="23"/>
        <v>5</v>
      </c>
      <c r="W61" s="30">
        <f t="shared" si="23"/>
        <v>0</v>
      </c>
      <c r="X61" s="29">
        <f t="shared" si="23"/>
        <v>65</v>
      </c>
      <c r="Y61" s="29">
        <f t="shared" si="23"/>
        <v>5</v>
      </c>
      <c r="Z61" s="37"/>
      <c r="AA61" s="23"/>
      <c r="AB61" s="24"/>
      <c r="AC61" s="145" t="str">
        <f t="shared" ref="AC61:AC67" si="24">CONCATENATE(AA61,AB61)</f>
        <v/>
      </c>
      <c r="AD61" s="156"/>
      <c r="AE61" s="156"/>
      <c r="AF61" s="156"/>
      <c r="AG61" s="156"/>
      <c r="AH61" s="156"/>
      <c r="AI61" s="156"/>
      <c r="AJ61" s="157"/>
      <c r="AK61" s="157"/>
    </row>
    <row r="62" spans="1:80" s="134" customFormat="1" ht="15.75" customHeight="1" x14ac:dyDescent="0.2">
      <c r="A62" s="272" t="s">
        <v>46</v>
      </c>
      <c r="B62" s="273"/>
      <c r="C62" s="273"/>
      <c r="D62" s="273"/>
      <c r="E62" s="273"/>
      <c r="F62" s="273"/>
      <c r="G62" s="273"/>
      <c r="H62" s="273"/>
      <c r="I62" s="273"/>
      <c r="J62" s="273"/>
      <c r="K62" s="273"/>
      <c r="L62" s="273"/>
      <c r="M62" s="273"/>
      <c r="N62" s="273"/>
      <c r="O62" s="273"/>
      <c r="P62" s="273"/>
      <c r="Q62" s="273"/>
      <c r="R62" s="273"/>
      <c r="S62" s="273"/>
      <c r="T62" s="273"/>
      <c r="U62" s="273"/>
      <c r="V62" s="273"/>
      <c r="W62" s="273"/>
      <c r="X62" s="273"/>
      <c r="Y62" s="273"/>
      <c r="Z62" s="273"/>
      <c r="AA62" s="273"/>
      <c r="AB62" s="274"/>
      <c r="AC62" s="145" t="str">
        <f t="shared" si="24"/>
        <v/>
      </c>
      <c r="AD62" s="156"/>
      <c r="AE62" s="156"/>
      <c r="AF62" s="156"/>
      <c r="AG62" s="156"/>
      <c r="AH62" s="156"/>
      <c r="AI62" s="156"/>
      <c r="AJ62" s="157"/>
      <c r="AK62" s="157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5"/>
      <c r="BY62" s="15"/>
      <c r="BZ62" s="15"/>
      <c r="CA62" s="15"/>
      <c r="CB62" s="15"/>
    </row>
    <row r="63" spans="1:80" s="15" customFormat="1" ht="15.75" x14ac:dyDescent="0.2">
      <c r="A63" s="76" t="s">
        <v>10</v>
      </c>
      <c r="B63" s="269" t="s">
        <v>160</v>
      </c>
      <c r="C63" s="202" t="s">
        <v>65</v>
      </c>
      <c r="D63" s="203">
        <v>360</v>
      </c>
      <c r="E63" s="204">
        <f>SUM(J63,M63,P63,S63,V63,Y63)</f>
        <v>6</v>
      </c>
      <c r="F63" s="205">
        <f>SUM(H63,K63,N63,Q63,T63,W63)</f>
        <v>0</v>
      </c>
      <c r="G63" s="206">
        <v>360</v>
      </c>
      <c r="H63" s="207"/>
      <c r="I63" s="208"/>
      <c r="J63" s="208"/>
      <c r="K63" s="209"/>
      <c r="L63" s="210"/>
      <c r="M63" s="210"/>
      <c r="N63" s="211"/>
      <c r="O63" s="208">
        <v>240</v>
      </c>
      <c r="P63" s="208">
        <v>4</v>
      </c>
      <c r="Q63" s="212"/>
      <c r="R63" s="213">
        <v>120</v>
      </c>
      <c r="S63" s="214">
        <v>2</v>
      </c>
      <c r="T63" s="208"/>
      <c r="U63" s="208"/>
      <c r="V63" s="208"/>
      <c r="W63" s="123"/>
      <c r="X63" s="47"/>
      <c r="Y63" s="47"/>
      <c r="Z63" s="51" t="s">
        <v>40</v>
      </c>
      <c r="AA63" s="52"/>
      <c r="AB63" s="53">
        <f>MAX(IF(J63&gt;0,1,0),IF(M63&gt;0,2,0),IF(P63&gt;0,3,0),IF(S63&gt;0,4,0),IF(V63&gt;0,5,0),IF(Y63&gt;0,6,0))</f>
        <v>4</v>
      </c>
      <c r="AC63" s="145" t="str">
        <f t="shared" si="24"/>
        <v>4</v>
      </c>
      <c r="AD63" s="156"/>
      <c r="AE63" s="156">
        <v>4</v>
      </c>
      <c r="AF63" s="156">
        <v>4</v>
      </c>
      <c r="AG63" s="156"/>
      <c r="AH63" s="156"/>
      <c r="AI63" s="156"/>
      <c r="AJ63" s="157"/>
      <c r="AK63" s="157"/>
    </row>
    <row r="64" spans="1:80" s="15" customFormat="1" ht="16.5" thickBot="1" x14ac:dyDescent="0.25">
      <c r="A64" s="76" t="s">
        <v>11</v>
      </c>
      <c r="B64" s="271"/>
      <c r="C64" s="215" t="s">
        <v>47</v>
      </c>
      <c r="D64" s="216">
        <v>360</v>
      </c>
      <c r="E64" s="217">
        <f>SUM(J64,M64,P64,S64,V64,Y64)</f>
        <v>6</v>
      </c>
      <c r="F64" s="218">
        <f>SUM(H64,K64,N64,Q64,T64,W64)</f>
        <v>0</v>
      </c>
      <c r="G64" s="219">
        <v>360</v>
      </c>
      <c r="H64" s="207"/>
      <c r="I64" s="208"/>
      <c r="J64" s="208"/>
      <c r="K64" s="220"/>
      <c r="L64" s="208"/>
      <c r="M64" s="208"/>
      <c r="N64" s="211"/>
      <c r="O64" s="208"/>
      <c r="P64" s="208"/>
      <c r="Q64" s="220"/>
      <c r="R64" s="208">
        <v>120</v>
      </c>
      <c r="S64" s="221">
        <v>2</v>
      </c>
      <c r="T64" s="208"/>
      <c r="U64" s="208">
        <v>240</v>
      </c>
      <c r="V64" s="208">
        <v>4</v>
      </c>
      <c r="W64" s="123"/>
      <c r="X64" s="47"/>
      <c r="Y64" s="47"/>
      <c r="Z64" s="55" t="s">
        <v>40</v>
      </c>
      <c r="AA64" s="56"/>
      <c r="AB64" s="57">
        <f>MAX(IF(J64&gt;0,1,0),IF(M64&gt;0,2,0),IF(P64&gt;0,3,0),IF(S64&gt;0,4,0),IF(V64&gt;0,5,0),IF(Y64&gt;0,6,0))</f>
        <v>5</v>
      </c>
      <c r="AC64" s="145" t="str">
        <f t="shared" si="24"/>
        <v>5</v>
      </c>
      <c r="AD64" s="156"/>
      <c r="AE64" s="156">
        <v>4</v>
      </c>
      <c r="AF64" s="156">
        <v>4</v>
      </c>
      <c r="AG64" s="156"/>
      <c r="AH64" s="156"/>
      <c r="AI64" s="156"/>
      <c r="AJ64" s="157"/>
      <c r="AK64" s="157"/>
    </row>
    <row r="65" spans="1:80" s="15" customFormat="1" ht="16.5" thickBot="1" x14ac:dyDescent="0.25">
      <c r="A65" s="74"/>
      <c r="B65" s="29"/>
      <c r="C65" s="38"/>
      <c r="D65" s="27">
        <f t="shared" ref="D65:Y65" si="25">SUM(D63:D64)</f>
        <v>720</v>
      </c>
      <c r="E65" s="6">
        <f t="shared" si="25"/>
        <v>12</v>
      </c>
      <c r="F65" s="39">
        <f t="shared" si="25"/>
        <v>0</v>
      </c>
      <c r="G65" s="40">
        <f t="shared" si="25"/>
        <v>720</v>
      </c>
      <c r="H65" s="26">
        <f>SUM(H63:H64)</f>
        <v>0</v>
      </c>
      <c r="I65" s="27">
        <f t="shared" si="25"/>
        <v>0</v>
      </c>
      <c r="J65" s="27">
        <f t="shared" si="25"/>
        <v>0</v>
      </c>
      <c r="K65" s="6">
        <f t="shared" si="25"/>
        <v>0</v>
      </c>
      <c r="L65" s="27">
        <f t="shared" si="25"/>
        <v>0</v>
      </c>
      <c r="M65" s="27">
        <f t="shared" si="25"/>
        <v>0</v>
      </c>
      <c r="N65" s="35">
        <f t="shared" si="25"/>
        <v>0</v>
      </c>
      <c r="O65" s="27">
        <f t="shared" si="25"/>
        <v>240</v>
      </c>
      <c r="P65" s="27">
        <f t="shared" si="25"/>
        <v>4</v>
      </c>
      <c r="Q65" s="6">
        <f t="shared" si="25"/>
        <v>0</v>
      </c>
      <c r="R65" s="27">
        <f t="shared" si="25"/>
        <v>240</v>
      </c>
      <c r="S65" s="36">
        <f t="shared" si="25"/>
        <v>4</v>
      </c>
      <c r="T65" s="27">
        <f t="shared" si="25"/>
        <v>0</v>
      </c>
      <c r="U65" s="27">
        <f t="shared" si="25"/>
        <v>240</v>
      </c>
      <c r="V65" s="27">
        <f t="shared" si="25"/>
        <v>4</v>
      </c>
      <c r="W65" s="6">
        <f t="shared" si="25"/>
        <v>0</v>
      </c>
      <c r="X65" s="27">
        <f t="shared" si="25"/>
        <v>0</v>
      </c>
      <c r="Y65" s="27">
        <f t="shared" si="25"/>
        <v>0</v>
      </c>
      <c r="Z65" s="41"/>
      <c r="AA65" s="35"/>
      <c r="AB65" s="42"/>
      <c r="AC65" s="145" t="str">
        <f t="shared" si="24"/>
        <v/>
      </c>
      <c r="AD65" s="156"/>
      <c r="AE65" s="156"/>
      <c r="AF65" s="156"/>
      <c r="AG65" s="156"/>
      <c r="AH65" s="156"/>
      <c r="AI65" s="156"/>
      <c r="AJ65" s="157"/>
      <c r="AK65" s="157"/>
    </row>
    <row r="66" spans="1:80" s="15" customFormat="1" ht="16.5" customHeight="1" thickTop="1" thickBot="1" x14ac:dyDescent="0.25">
      <c r="A66" s="275" t="s">
        <v>136</v>
      </c>
      <c r="B66" s="276"/>
      <c r="C66" s="276"/>
      <c r="D66" s="276"/>
      <c r="E66" s="276"/>
      <c r="F66" s="276"/>
      <c r="G66" s="276"/>
      <c r="H66" s="276"/>
      <c r="I66" s="276"/>
      <c r="J66" s="276"/>
      <c r="K66" s="276"/>
      <c r="L66" s="276"/>
      <c r="M66" s="276"/>
      <c r="N66" s="276"/>
      <c r="O66" s="276"/>
      <c r="P66" s="276"/>
      <c r="Q66" s="276"/>
      <c r="R66" s="276"/>
      <c r="S66" s="276"/>
      <c r="T66" s="276"/>
      <c r="U66" s="276"/>
      <c r="V66" s="276"/>
      <c r="W66" s="276"/>
      <c r="X66" s="276"/>
      <c r="Y66" s="276"/>
      <c r="Z66" s="276"/>
      <c r="AA66" s="276"/>
      <c r="AB66" s="277"/>
      <c r="AC66" s="145" t="str">
        <f t="shared" si="24"/>
        <v/>
      </c>
      <c r="AD66" s="156"/>
      <c r="AE66" s="156"/>
      <c r="AF66" s="156"/>
      <c r="AG66" s="156"/>
      <c r="AH66" s="156"/>
      <c r="AI66" s="156"/>
      <c r="AJ66" s="157"/>
      <c r="AK66" s="157"/>
    </row>
    <row r="67" spans="1:80" s="134" customFormat="1" ht="15.75" customHeight="1" x14ac:dyDescent="0.2">
      <c r="A67" s="272" t="s">
        <v>137</v>
      </c>
      <c r="B67" s="273"/>
      <c r="C67" s="273"/>
      <c r="D67" s="273"/>
      <c r="E67" s="273"/>
      <c r="F67" s="273"/>
      <c r="G67" s="273"/>
      <c r="H67" s="273"/>
      <c r="I67" s="273"/>
      <c r="J67" s="273"/>
      <c r="K67" s="273"/>
      <c r="L67" s="273"/>
      <c r="M67" s="273"/>
      <c r="N67" s="273"/>
      <c r="O67" s="273"/>
      <c r="P67" s="273"/>
      <c r="Q67" s="273"/>
      <c r="R67" s="273"/>
      <c r="S67" s="273"/>
      <c r="T67" s="273"/>
      <c r="U67" s="273"/>
      <c r="V67" s="273"/>
      <c r="W67" s="273"/>
      <c r="X67" s="273"/>
      <c r="Y67" s="273"/>
      <c r="Z67" s="273"/>
      <c r="AA67" s="273"/>
      <c r="AB67" s="273"/>
      <c r="AC67" s="145" t="str">
        <f t="shared" si="24"/>
        <v/>
      </c>
      <c r="AD67" s="156"/>
      <c r="AE67" s="156"/>
      <c r="AF67" s="156"/>
      <c r="AG67" s="156"/>
      <c r="AH67" s="156"/>
      <c r="AI67" s="156"/>
      <c r="AJ67" s="157"/>
      <c r="AK67" s="157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  <c r="BU67" s="15"/>
      <c r="BV67" s="15"/>
      <c r="BW67" s="15"/>
      <c r="BX67" s="15"/>
      <c r="BY67" s="15"/>
      <c r="BZ67" s="15"/>
      <c r="CA67" s="15"/>
      <c r="CB67" s="15"/>
    </row>
    <row r="68" spans="1:80" s="15" customFormat="1" ht="15.4" customHeight="1" x14ac:dyDescent="0.2">
      <c r="A68" s="43" t="s">
        <v>10</v>
      </c>
      <c r="B68" s="311" t="s">
        <v>148</v>
      </c>
      <c r="C68" s="83" t="s">
        <v>82</v>
      </c>
      <c r="D68" s="77">
        <f>SUM(F68:G68)</f>
        <v>26</v>
      </c>
      <c r="E68" s="1">
        <f>SUM(J68,S68,P68,M68,V68,Y68)</f>
        <v>2</v>
      </c>
      <c r="F68" s="44">
        <f>SUM(H68,Q68,N68,K68,T68,W68)</f>
        <v>26</v>
      </c>
      <c r="G68" s="45">
        <f>SUM(I68,R68,O68,L68,U68,X68)</f>
        <v>0</v>
      </c>
      <c r="H68" s="46"/>
      <c r="I68" s="47"/>
      <c r="J68" s="47"/>
      <c r="K68" s="73"/>
      <c r="N68" s="48">
        <v>26</v>
      </c>
      <c r="O68" s="47"/>
      <c r="P68" s="195">
        <v>2</v>
      </c>
      <c r="Q68" s="47"/>
      <c r="R68" s="47"/>
      <c r="S68" s="50"/>
      <c r="T68" s="47"/>
      <c r="U68" s="47"/>
      <c r="V68" s="47"/>
      <c r="W68" s="105"/>
      <c r="X68" s="47"/>
      <c r="Y68" s="47"/>
      <c r="Z68" s="51" t="s">
        <v>39</v>
      </c>
      <c r="AA68" s="52"/>
      <c r="AB68" s="53">
        <f>MAX(IF(J68&gt;0,1,0),IF(M68&gt;0,2,0),IF(P68&gt;0,3,0),IF(S68&gt;0,4,0),IF(V68&gt;0,5,0),IF(Y68&gt;0,6,0))</f>
        <v>3</v>
      </c>
      <c r="AC68" s="145"/>
      <c r="AD68" s="156"/>
      <c r="AE68" s="156">
        <f>E68</f>
        <v>2</v>
      </c>
      <c r="AF68" s="156"/>
      <c r="AG68" s="156"/>
      <c r="AH68" s="156"/>
      <c r="AI68" s="156"/>
      <c r="AJ68" s="157"/>
      <c r="AK68" s="157"/>
    </row>
    <row r="69" spans="1:80" s="15" customFormat="1" ht="15.75" x14ac:dyDescent="0.2">
      <c r="A69" s="43" t="s">
        <v>11</v>
      </c>
      <c r="B69" s="312"/>
      <c r="C69" s="83" t="s">
        <v>83</v>
      </c>
      <c r="D69" s="77">
        <f t="shared" ref="D69:D78" si="26">SUM(F69:G69)</f>
        <v>39</v>
      </c>
      <c r="E69" s="1">
        <f t="shared" ref="E69:E78" si="27">SUM(J69,S69,P69,M69,V69,Y69)</f>
        <v>3</v>
      </c>
      <c r="F69" s="44">
        <f t="shared" ref="F69:G78" si="28">SUM(H69,Q69,N69,K69,T69,W69)</f>
        <v>13</v>
      </c>
      <c r="G69" s="45">
        <f t="shared" si="28"/>
        <v>26</v>
      </c>
      <c r="H69" s="46"/>
      <c r="I69" s="47"/>
      <c r="J69" s="47"/>
      <c r="K69" s="105">
        <v>13</v>
      </c>
      <c r="L69" s="47">
        <v>26</v>
      </c>
      <c r="M69" s="47">
        <v>3</v>
      </c>
      <c r="N69" s="48"/>
      <c r="O69" s="47"/>
      <c r="P69" s="47"/>
      <c r="Q69" s="105"/>
      <c r="R69" s="47"/>
      <c r="S69" s="54"/>
      <c r="T69" s="47"/>
      <c r="U69" s="47"/>
      <c r="V69" s="47"/>
      <c r="W69" s="105"/>
      <c r="X69" s="47"/>
      <c r="Y69" s="47"/>
      <c r="Z69" s="55" t="s">
        <v>39</v>
      </c>
      <c r="AA69" s="56" t="s">
        <v>34</v>
      </c>
      <c r="AB69" s="57">
        <f t="shared" ref="AB69:AB78" si="29">MAX(IF(J69&gt;0,1,0),IF(M69&gt;0,2,0),IF(P69&gt;0,3,0),IF(S69&gt;0,4,0),IF(V69&gt;0,5,0),IF(Y69&gt;0,6,0))</f>
        <v>2</v>
      </c>
      <c r="AC69" s="145" t="str">
        <f>CONCATENATE(AA69,AB69)</f>
        <v>E2</v>
      </c>
      <c r="AD69" s="156"/>
      <c r="AE69" s="156">
        <f t="shared" ref="AE69:AE76" si="30">E69</f>
        <v>3</v>
      </c>
      <c r="AF69" s="156"/>
      <c r="AG69" s="156"/>
      <c r="AH69" s="156"/>
      <c r="AI69" s="156"/>
      <c r="AJ69" s="157"/>
      <c r="AK69" s="157"/>
    </row>
    <row r="70" spans="1:80" s="15" customFormat="1" ht="15.75" x14ac:dyDescent="0.2">
      <c r="A70" s="43" t="s">
        <v>12</v>
      </c>
      <c r="B70" s="312"/>
      <c r="C70" s="121" t="s">
        <v>110</v>
      </c>
      <c r="D70" s="77">
        <f t="shared" si="26"/>
        <v>52</v>
      </c>
      <c r="E70" s="1">
        <f t="shared" si="27"/>
        <v>4</v>
      </c>
      <c r="F70" s="44">
        <f t="shared" si="28"/>
        <v>26</v>
      </c>
      <c r="G70" s="45">
        <f t="shared" si="28"/>
        <v>26</v>
      </c>
      <c r="H70" s="46"/>
      <c r="I70" s="47"/>
      <c r="J70" s="47"/>
      <c r="K70" s="105"/>
      <c r="L70" s="47"/>
      <c r="M70" s="47"/>
      <c r="N70" s="48"/>
      <c r="O70" s="47"/>
      <c r="P70" s="47"/>
      <c r="Q70" s="105"/>
      <c r="R70" s="47"/>
      <c r="S70" s="54"/>
      <c r="T70" s="47">
        <v>26</v>
      </c>
      <c r="U70" s="47">
        <v>26</v>
      </c>
      <c r="V70" s="47">
        <v>4</v>
      </c>
      <c r="W70" s="105"/>
      <c r="X70" s="47"/>
      <c r="Y70" s="47"/>
      <c r="Z70" s="55" t="s">
        <v>39</v>
      </c>
      <c r="AA70" s="56" t="s">
        <v>34</v>
      </c>
      <c r="AB70" s="57">
        <f t="shared" si="29"/>
        <v>5</v>
      </c>
      <c r="AC70" s="145" t="str">
        <f>CONCATENATE(AA70,AB70)</f>
        <v>E5</v>
      </c>
      <c r="AD70" s="156"/>
      <c r="AE70" s="156">
        <f t="shared" si="30"/>
        <v>4</v>
      </c>
      <c r="AF70" s="156"/>
      <c r="AG70" s="156"/>
      <c r="AH70" s="156"/>
      <c r="AI70" s="156"/>
      <c r="AJ70" s="157"/>
      <c r="AK70" s="157"/>
    </row>
    <row r="71" spans="1:80" s="15" customFormat="1" ht="15.75" x14ac:dyDescent="0.2">
      <c r="A71" s="43" t="s">
        <v>13</v>
      </c>
      <c r="B71" s="312"/>
      <c r="C71" s="83" t="s">
        <v>111</v>
      </c>
      <c r="D71" s="77">
        <f t="shared" si="26"/>
        <v>26</v>
      </c>
      <c r="E71" s="1">
        <f t="shared" si="27"/>
        <v>2</v>
      </c>
      <c r="F71" s="44">
        <f t="shared" si="28"/>
        <v>26</v>
      </c>
      <c r="G71" s="45">
        <f t="shared" si="28"/>
        <v>0</v>
      </c>
      <c r="H71" s="46"/>
      <c r="I71" s="47"/>
      <c r="J71" s="47"/>
      <c r="K71" s="105"/>
      <c r="L71" s="47"/>
      <c r="M71" s="47"/>
      <c r="N71" s="48"/>
      <c r="O71" s="47"/>
      <c r="P71" s="47"/>
      <c r="Q71" s="105">
        <v>26</v>
      </c>
      <c r="R71" s="47"/>
      <c r="S71" s="54">
        <v>2</v>
      </c>
      <c r="T71" s="47"/>
      <c r="U71" s="47"/>
      <c r="V71" s="47"/>
      <c r="W71" s="105"/>
      <c r="X71" s="47"/>
      <c r="Y71" s="47"/>
      <c r="Z71" s="55" t="s">
        <v>39</v>
      </c>
      <c r="AA71" s="56"/>
      <c r="AB71" s="57">
        <f t="shared" si="29"/>
        <v>4</v>
      </c>
      <c r="AC71" s="145"/>
      <c r="AD71" s="156"/>
      <c r="AE71" s="156">
        <f t="shared" si="30"/>
        <v>2</v>
      </c>
      <c r="AF71" s="156"/>
      <c r="AG71" s="156"/>
      <c r="AH71" s="156"/>
      <c r="AI71" s="156"/>
      <c r="AJ71" s="157"/>
      <c r="AK71" s="157"/>
    </row>
    <row r="72" spans="1:80" s="15" customFormat="1" ht="15.75" x14ac:dyDescent="0.2">
      <c r="A72" s="43" t="s">
        <v>14</v>
      </c>
      <c r="B72" s="312"/>
      <c r="C72" s="83" t="s">
        <v>84</v>
      </c>
      <c r="D72" s="77">
        <f>SUM(F72:G72)</f>
        <v>26</v>
      </c>
      <c r="E72" s="1">
        <f>SUM(J72,S72,P72,M72,V72,Y72)</f>
        <v>2</v>
      </c>
      <c r="F72" s="44">
        <f>SUM(H72,Q72,N72,K72,T72,W72)</f>
        <v>13</v>
      </c>
      <c r="G72" s="45">
        <f>SUM(I72,R72,O72,L72,U72,X72)</f>
        <v>13</v>
      </c>
      <c r="H72" s="46"/>
      <c r="I72" s="47"/>
      <c r="J72" s="47"/>
      <c r="K72" s="105"/>
      <c r="L72" s="47"/>
      <c r="M72" s="47"/>
      <c r="N72" s="48"/>
      <c r="O72" s="47"/>
      <c r="P72" s="47"/>
      <c r="Q72" s="105"/>
      <c r="R72" s="47"/>
      <c r="S72" s="54"/>
      <c r="T72" s="47"/>
      <c r="U72" s="47"/>
      <c r="V72" s="47"/>
      <c r="W72" s="105">
        <v>13</v>
      </c>
      <c r="X72" s="47">
        <v>13</v>
      </c>
      <c r="Y72" s="47">
        <v>2</v>
      </c>
      <c r="Z72" s="55" t="s">
        <v>39</v>
      </c>
      <c r="AA72" s="56"/>
      <c r="AB72" s="57">
        <f t="shared" si="29"/>
        <v>6</v>
      </c>
      <c r="AC72" s="145" t="str">
        <f>CONCATENATE(AA72,AB72)</f>
        <v>6</v>
      </c>
      <c r="AD72" s="156"/>
      <c r="AE72" s="156">
        <f t="shared" si="30"/>
        <v>2</v>
      </c>
      <c r="AF72" s="156"/>
      <c r="AG72" s="156"/>
      <c r="AH72" s="156"/>
      <c r="AI72" s="156"/>
      <c r="AJ72" s="157"/>
      <c r="AK72" s="157"/>
    </row>
    <row r="73" spans="1:80" s="15" customFormat="1" ht="15.75" x14ac:dyDescent="0.2">
      <c r="A73" s="43" t="s">
        <v>15</v>
      </c>
      <c r="B73" s="312"/>
      <c r="C73" s="81" t="s">
        <v>85</v>
      </c>
      <c r="D73" s="77">
        <f>SUM(F73:G73)</f>
        <v>52</v>
      </c>
      <c r="E73" s="1">
        <f>SUM(J73,S73,P73,M73,V73,Y73)</f>
        <v>4</v>
      </c>
      <c r="F73" s="44">
        <f>SUM(H73,Q73,N73,K73,T73,W73)</f>
        <v>13</v>
      </c>
      <c r="G73" s="45">
        <f>SUM(I73,R73,O73,L73,U73,X73)</f>
        <v>39</v>
      </c>
      <c r="H73" s="46"/>
      <c r="I73" s="47"/>
      <c r="J73" s="47"/>
      <c r="K73" s="105"/>
      <c r="L73" s="47"/>
      <c r="M73" s="47"/>
      <c r="N73" s="48"/>
      <c r="O73" s="47"/>
      <c r="P73" s="47"/>
      <c r="Q73" s="105"/>
      <c r="R73" s="47"/>
      <c r="S73" s="54"/>
      <c r="T73" s="47"/>
      <c r="U73" s="47"/>
      <c r="V73" s="47"/>
      <c r="W73" s="105">
        <v>13</v>
      </c>
      <c r="X73" s="47">
        <v>39</v>
      </c>
      <c r="Y73" s="47">
        <v>4</v>
      </c>
      <c r="Z73" s="55" t="s">
        <v>39</v>
      </c>
      <c r="AA73" s="56"/>
      <c r="AB73" s="57">
        <f t="shared" si="29"/>
        <v>6</v>
      </c>
      <c r="AC73" s="145" t="str">
        <f>CONCATENATE(AA73,AB73)</f>
        <v>6</v>
      </c>
      <c r="AD73" s="156"/>
      <c r="AE73" s="156">
        <f t="shared" si="30"/>
        <v>4</v>
      </c>
      <c r="AF73" s="156"/>
      <c r="AG73" s="156"/>
      <c r="AH73" s="156"/>
      <c r="AI73" s="156"/>
      <c r="AJ73" s="157"/>
      <c r="AK73" s="157"/>
    </row>
    <row r="74" spans="1:80" s="15" customFormat="1" ht="15.75" x14ac:dyDescent="0.2">
      <c r="A74" s="43" t="s">
        <v>16</v>
      </c>
      <c r="B74" s="312"/>
      <c r="C74" s="83" t="s">
        <v>112</v>
      </c>
      <c r="D74" s="77">
        <f t="shared" si="26"/>
        <v>39</v>
      </c>
      <c r="E74" s="1">
        <f t="shared" si="27"/>
        <v>3</v>
      </c>
      <c r="F74" s="44">
        <f t="shared" si="28"/>
        <v>13</v>
      </c>
      <c r="G74" s="45">
        <f t="shared" si="28"/>
        <v>26</v>
      </c>
      <c r="H74" s="46"/>
      <c r="I74" s="47"/>
      <c r="J74" s="47"/>
      <c r="K74" s="105"/>
      <c r="L74" s="47"/>
      <c r="M74" s="47"/>
      <c r="N74" s="48"/>
      <c r="O74" s="47"/>
      <c r="P74" s="47"/>
      <c r="Q74" s="105"/>
      <c r="R74" s="47"/>
      <c r="S74" s="54"/>
      <c r="T74" s="47">
        <v>13</v>
      </c>
      <c r="U74" s="47">
        <v>26</v>
      </c>
      <c r="V74" s="47">
        <v>3</v>
      </c>
      <c r="W74" s="105"/>
      <c r="X74" s="47"/>
      <c r="Y74" s="47"/>
      <c r="Z74" s="55" t="s">
        <v>39</v>
      </c>
      <c r="AA74" s="56"/>
      <c r="AB74" s="57">
        <f t="shared" si="29"/>
        <v>5</v>
      </c>
      <c r="AC74" s="145"/>
      <c r="AD74" s="156"/>
      <c r="AE74" s="156">
        <f t="shared" si="30"/>
        <v>3</v>
      </c>
      <c r="AF74" s="156"/>
      <c r="AG74" s="156"/>
      <c r="AH74" s="156"/>
      <c r="AI74" s="156"/>
      <c r="AJ74" s="157"/>
      <c r="AK74" s="157"/>
    </row>
    <row r="75" spans="1:80" s="15" customFormat="1" ht="15.75" x14ac:dyDescent="0.2">
      <c r="A75" s="43" t="s">
        <v>17</v>
      </c>
      <c r="B75" s="312"/>
      <c r="C75" s="202" t="s">
        <v>181</v>
      </c>
      <c r="D75" s="206">
        <f t="shared" si="26"/>
        <v>26</v>
      </c>
      <c r="E75" s="204">
        <f t="shared" si="27"/>
        <v>2</v>
      </c>
      <c r="F75" s="205">
        <f t="shared" si="28"/>
        <v>0</v>
      </c>
      <c r="G75" s="222">
        <f t="shared" si="28"/>
        <v>26</v>
      </c>
      <c r="H75" s="207"/>
      <c r="I75" s="208"/>
      <c r="J75" s="208"/>
      <c r="K75" s="220"/>
      <c r="L75" s="208"/>
      <c r="M75" s="208"/>
      <c r="N75" s="211"/>
      <c r="O75" s="208"/>
      <c r="P75" s="208"/>
      <c r="Q75" s="220"/>
      <c r="R75" s="208">
        <v>26</v>
      </c>
      <c r="S75" s="221">
        <v>2</v>
      </c>
      <c r="T75" s="47"/>
      <c r="U75" s="47"/>
      <c r="V75" s="47"/>
      <c r="W75" s="105"/>
      <c r="X75" s="47"/>
      <c r="Y75" s="47"/>
      <c r="Z75" s="55" t="s">
        <v>39</v>
      </c>
      <c r="AA75" s="56"/>
      <c r="AB75" s="57">
        <f t="shared" si="29"/>
        <v>4</v>
      </c>
      <c r="AC75" s="145"/>
      <c r="AD75" s="156"/>
      <c r="AE75" s="156">
        <f t="shared" si="30"/>
        <v>2</v>
      </c>
      <c r="AF75" s="156"/>
      <c r="AG75" s="156"/>
      <c r="AH75" s="156"/>
      <c r="AI75" s="156"/>
      <c r="AJ75" s="157"/>
      <c r="AK75" s="157"/>
    </row>
    <row r="76" spans="1:80" s="15" customFormat="1" ht="15.75" x14ac:dyDescent="0.2">
      <c r="A76" s="43" t="s">
        <v>18</v>
      </c>
      <c r="B76" s="312"/>
      <c r="C76" s="84" t="s">
        <v>87</v>
      </c>
      <c r="D76" s="139">
        <f t="shared" si="26"/>
        <v>39</v>
      </c>
      <c r="E76" s="1">
        <f t="shared" si="27"/>
        <v>3</v>
      </c>
      <c r="F76" s="44">
        <f t="shared" si="28"/>
        <v>13</v>
      </c>
      <c r="G76" s="45">
        <f t="shared" si="28"/>
        <v>26</v>
      </c>
      <c r="H76" s="46"/>
      <c r="I76" s="47"/>
      <c r="J76" s="47"/>
      <c r="K76" s="105"/>
      <c r="L76" s="47"/>
      <c r="M76" s="47"/>
      <c r="N76" s="48"/>
      <c r="O76" s="47"/>
      <c r="P76" s="47"/>
      <c r="Q76" s="105"/>
      <c r="R76" s="47"/>
      <c r="S76" s="54"/>
      <c r="T76" s="47"/>
      <c r="U76" s="47"/>
      <c r="V76" s="47"/>
      <c r="W76" s="105">
        <v>13</v>
      </c>
      <c r="X76" s="47">
        <v>26</v>
      </c>
      <c r="Y76" s="47">
        <v>3</v>
      </c>
      <c r="Z76" s="55" t="s">
        <v>39</v>
      </c>
      <c r="AA76" s="56"/>
      <c r="AB76" s="57">
        <f t="shared" si="29"/>
        <v>6</v>
      </c>
      <c r="AC76" s="145"/>
      <c r="AD76" s="156"/>
      <c r="AE76" s="156">
        <f t="shared" si="30"/>
        <v>3</v>
      </c>
      <c r="AF76" s="156"/>
      <c r="AG76" s="156"/>
      <c r="AH76" s="156"/>
      <c r="AI76" s="156"/>
      <c r="AJ76" s="157"/>
      <c r="AK76" s="157"/>
    </row>
    <row r="77" spans="1:80" s="15" customFormat="1" ht="27.95" customHeight="1" x14ac:dyDescent="0.2">
      <c r="A77" s="43" t="s">
        <v>19</v>
      </c>
      <c r="B77" s="312"/>
      <c r="C77" s="121" t="s">
        <v>113</v>
      </c>
      <c r="D77" s="139">
        <f t="shared" si="26"/>
        <v>26</v>
      </c>
      <c r="E77" s="1">
        <f t="shared" si="27"/>
        <v>2</v>
      </c>
      <c r="F77" s="44">
        <f t="shared" si="28"/>
        <v>0</v>
      </c>
      <c r="G77" s="45">
        <f t="shared" si="28"/>
        <v>26</v>
      </c>
      <c r="H77" s="46"/>
      <c r="I77" s="47"/>
      <c r="J77" s="47"/>
      <c r="K77" s="123"/>
      <c r="L77" s="47"/>
      <c r="M77" s="47"/>
      <c r="N77" s="48"/>
      <c r="O77" s="47">
        <v>26</v>
      </c>
      <c r="P77" s="47">
        <v>2</v>
      </c>
      <c r="Q77" s="123"/>
      <c r="R77" s="47"/>
      <c r="S77" s="54"/>
      <c r="T77" s="47"/>
      <c r="U77" s="47"/>
      <c r="V77" s="47"/>
      <c r="W77" s="123"/>
      <c r="X77" s="47"/>
      <c r="Y77" s="47"/>
      <c r="Z77" s="55" t="s">
        <v>39</v>
      </c>
      <c r="AA77" s="56"/>
      <c r="AB77" s="57">
        <f t="shared" si="29"/>
        <v>3</v>
      </c>
      <c r="AC77" s="145"/>
      <c r="AD77" s="156"/>
      <c r="AE77" s="156"/>
      <c r="AF77" s="156"/>
      <c r="AG77" s="156"/>
      <c r="AH77" s="156"/>
      <c r="AI77" s="156"/>
      <c r="AJ77" s="157"/>
      <c r="AK77" s="157"/>
    </row>
    <row r="78" spans="1:80" s="15" customFormat="1" ht="16.5" thickBot="1" x14ac:dyDescent="0.25">
      <c r="A78" s="43" t="s">
        <v>62</v>
      </c>
      <c r="B78" s="313"/>
      <c r="C78" s="121" t="s">
        <v>115</v>
      </c>
      <c r="D78" s="139">
        <f t="shared" si="26"/>
        <v>13</v>
      </c>
      <c r="E78" s="1">
        <f t="shared" si="27"/>
        <v>1</v>
      </c>
      <c r="F78" s="44">
        <f t="shared" si="28"/>
        <v>0</v>
      </c>
      <c r="G78" s="45">
        <f t="shared" si="28"/>
        <v>13</v>
      </c>
      <c r="H78" s="46"/>
      <c r="I78" s="47"/>
      <c r="J78" s="47"/>
      <c r="K78" s="123"/>
      <c r="L78" s="47"/>
      <c r="M78" s="47"/>
      <c r="N78" s="48"/>
      <c r="O78" s="47"/>
      <c r="P78" s="47"/>
      <c r="Q78" s="123"/>
      <c r="R78" s="47">
        <v>13</v>
      </c>
      <c r="S78" s="54">
        <v>1</v>
      </c>
      <c r="T78" s="47"/>
      <c r="U78" s="47"/>
      <c r="V78" s="47"/>
      <c r="W78" s="123"/>
      <c r="X78" s="47"/>
      <c r="Y78" s="47"/>
      <c r="Z78" s="55" t="s">
        <v>39</v>
      </c>
      <c r="AA78" s="56"/>
      <c r="AB78" s="57">
        <f t="shared" si="29"/>
        <v>4</v>
      </c>
      <c r="AC78" s="145"/>
      <c r="AD78" s="156"/>
      <c r="AE78" s="156"/>
      <c r="AF78" s="156"/>
      <c r="AG78" s="156"/>
      <c r="AH78" s="156"/>
      <c r="AI78" s="156"/>
      <c r="AJ78" s="157"/>
      <c r="AK78" s="157"/>
    </row>
    <row r="79" spans="1:80" s="15" customFormat="1" ht="15.75" x14ac:dyDescent="0.2">
      <c r="A79" s="125"/>
      <c r="B79" s="138"/>
      <c r="C79" s="186"/>
      <c r="D79" s="187">
        <f t="shared" ref="D79:F79" si="31">SUM(D68:D78)</f>
        <v>364</v>
      </c>
      <c r="E79" s="187">
        <f t="shared" si="31"/>
        <v>28</v>
      </c>
      <c r="F79" s="187">
        <f t="shared" si="31"/>
        <v>143</v>
      </c>
      <c r="G79" s="187">
        <f>SUM(G68:G78)</f>
        <v>221</v>
      </c>
      <c r="H79" s="28">
        <f>SUM(H68:H78)</f>
        <v>0</v>
      </c>
      <c r="I79" s="29">
        <f t="shared" ref="I79:Y79" si="32">SUM(I68:I78)</f>
        <v>0</v>
      </c>
      <c r="J79" s="29">
        <f t="shared" si="32"/>
        <v>0</v>
      </c>
      <c r="K79" s="30">
        <f t="shared" si="32"/>
        <v>13</v>
      </c>
      <c r="L79" s="29">
        <f t="shared" si="32"/>
        <v>26</v>
      </c>
      <c r="M79" s="29">
        <f t="shared" si="32"/>
        <v>3</v>
      </c>
      <c r="N79" s="188">
        <f t="shared" si="32"/>
        <v>26</v>
      </c>
      <c r="O79" s="29">
        <f t="shared" si="32"/>
        <v>26</v>
      </c>
      <c r="P79" s="189">
        <f t="shared" si="32"/>
        <v>4</v>
      </c>
      <c r="Q79" s="30">
        <f t="shared" si="32"/>
        <v>26</v>
      </c>
      <c r="R79" s="29">
        <f t="shared" si="32"/>
        <v>39</v>
      </c>
      <c r="S79" s="29">
        <f t="shared" si="32"/>
        <v>5</v>
      </c>
      <c r="T79" s="188">
        <f t="shared" si="32"/>
        <v>39</v>
      </c>
      <c r="U79" s="29">
        <f t="shared" si="32"/>
        <v>52</v>
      </c>
      <c r="V79" s="189">
        <f t="shared" si="32"/>
        <v>7</v>
      </c>
      <c r="W79" s="30">
        <f t="shared" si="32"/>
        <v>39</v>
      </c>
      <c r="X79" s="29">
        <f t="shared" si="32"/>
        <v>78</v>
      </c>
      <c r="Y79" s="29">
        <f t="shared" si="32"/>
        <v>9</v>
      </c>
      <c r="Z79" s="190"/>
      <c r="AA79" s="191"/>
      <c r="AB79" s="126"/>
      <c r="AC79" s="145"/>
      <c r="AD79" s="156"/>
      <c r="AE79" s="156"/>
      <c r="AF79" s="156"/>
      <c r="AG79" s="156"/>
      <c r="AH79" s="156"/>
      <c r="AI79" s="156"/>
      <c r="AJ79" s="157"/>
      <c r="AK79" s="157"/>
    </row>
    <row r="80" spans="1:80" s="140" customFormat="1" ht="15.75" x14ac:dyDescent="0.2">
      <c r="A80" s="309" t="s">
        <v>138</v>
      </c>
      <c r="B80" s="310"/>
      <c r="C80" s="310"/>
      <c r="D80" s="310"/>
      <c r="E80" s="310"/>
      <c r="F80" s="310"/>
      <c r="G80" s="310"/>
      <c r="H80" s="310"/>
      <c r="I80" s="310"/>
      <c r="J80" s="310"/>
      <c r="K80" s="310"/>
      <c r="L80" s="310"/>
      <c r="M80" s="310"/>
      <c r="N80" s="310"/>
      <c r="O80" s="310"/>
      <c r="P80" s="310"/>
      <c r="Q80" s="310"/>
      <c r="R80" s="310"/>
      <c r="S80" s="310"/>
      <c r="T80" s="310"/>
      <c r="U80" s="310"/>
      <c r="V80" s="310"/>
      <c r="W80" s="310"/>
      <c r="X80" s="310"/>
      <c r="Y80" s="310"/>
      <c r="Z80" s="310"/>
      <c r="AA80" s="310"/>
      <c r="AB80" s="310"/>
      <c r="AC80" s="149" t="str">
        <f t="shared" ref="AC80" si="33">CONCATENATE(AA80,AB80)</f>
        <v/>
      </c>
      <c r="AD80" s="160"/>
      <c r="AE80" s="156"/>
      <c r="AF80" s="156"/>
      <c r="AG80" s="156"/>
      <c r="AH80" s="156"/>
      <c r="AI80" s="161"/>
      <c r="AJ80" s="162"/>
      <c r="AK80" s="162"/>
      <c r="AL80" s="151"/>
      <c r="AM80" s="151"/>
      <c r="AN80" s="151"/>
      <c r="AO80" s="151"/>
      <c r="AP80" s="151"/>
      <c r="AQ80" s="151"/>
      <c r="AR80" s="151"/>
      <c r="AS80" s="151"/>
      <c r="AT80" s="151"/>
      <c r="AU80" s="151"/>
      <c r="AV80" s="151"/>
      <c r="AW80" s="151"/>
      <c r="AX80" s="151"/>
      <c r="AY80" s="151"/>
      <c r="AZ80" s="151"/>
      <c r="BA80" s="151"/>
      <c r="BB80" s="151"/>
      <c r="BC80" s="151"/>
      <c r="BD80" s="151"/>
      <c r="BE80" s="151"/>
      <c r="BF80" s="151"/>
      <c r="BG80" s="151"/>
      <c r="BH80" s="151"/>
      <c r="BI80" s="151"/>
      <c r="BJ80" s="151"/>
      <c r="BK80" s="151"/>
      <c r="BL80" s="151"/>
      <c r="BM80" s="151"/>
      <c r="BN80" s="151"/>
      <c r="BO80" s="151"/>
      <c r="BP80" s="151"/>
      <c r="BQ80" s="151"/>
      <c r="BR80" s="151"/>
      <c r="BS80" s="151"/>
      <c r="BT80" s="151"/>
      <c r="BU80" s="151"/>
      <c r="BV80" s="151"/>
      <c r="BW80" s="151"/>
      <c r="BX80" s="151"/>
      <c r="BY80" s="151"/>
      <c r="BZ80" s="151"/>
      <c r="CA80" s="151"/>
      <c r="CB80" s="151"/>
    </row>
    <row r="81" spans="1:80" s="87" customFormat="1" ht="15.4" customHeight="1" x14ac:dyDescent="0.25">
      <c r="A81" s="89" t="s">
        <v>10</v>
      </c>
      <c r="B81" s="314" t="s">
        <v>149</v>
      </c>
      <c r="C81" s="90" t="s">
        <v>88</v>
      </c>
      <c r="D81" s="91">
        <f t="shared" ref="D81:D90" si="34">SUM(F81:G81)</f>
        <v>13</v>
      </c>
      <c r="E81" s="1">
        <f>SUM(J81,M81,P81,S81,V81,Y81)</f>
        <v>1</v>
      </c>
      <c r="F81" s="92">
        <f>SUM(H81,K81,N81,Q81,T81,W81)</f>
        <v>13</v>
      </c>
      <c r="G81" s="93">
        <f>SUM(I81,L81,O81,R81,U81,X81)</f>
        <v>0</v>
      </c>
      <c r="H81" s="94"/>
      <c r="I81" s="95"/>
      <c r="J81" s="96"/>
      <c r="K81" s="97"/>
      <c r="L81" s="88"/>
      <c r="M81" s="88"/>
      <c r="N81" s="98"/>
      <c r="O81" s="96"/>
      <c r="P81" s="96"/>
      <c r="Q81" s="99">
        <v>13</v>
      </c>
      <c r="R81" s="100"/>
      <c r="S81" s="101">
        <v>1</v>
      </c>
      <c r="T81" s="96"/>
      <c r="U81" s="96"/>
      <c r="V81" s="96"/>
      <c r="W81" s="97"/>
      <c r="X81" s="96"/>
      <c r="Y81" s="96"/>
      <c r="Z81" s="102" t="s">
        <v>39</v>
      </c>
      <c r="AA81" s="103"/>
      <c r="AB81" s="104">
        <f t="shared" ref="AB81:AB90" si="35">MAX(IF(J81&gt;0,1,0),IF(M81&gt;0,2,0),IF(P81&gt;0,3,0),IF(S81&gt;0,4,0),IF(V81&gt;0,5,0),IF(Y81&gt;0,6,0))</f>
        <v>4</v>
      </c>
      <c r="AC81" s="148"/>
      <c r="AD81" s="160"/>
      <c r="AE81" s="156"/>
      <c r="AF81" s="156">
        <f>E81</f>
        <v>1</v>
      </c>
      <c r="AG81" s="156"/>
      <c r="AH81" s="156"/>
      <c r="AI81" s="161"/>
      <c r="AJ81" s="162"/>
      <c r="AK81" s="162"/>
      <c r="AL81" s="151"/>
      <c r="AM81" s="151"/>
      <c r="AN81" s="151"/>
      <c r="AO81" s="151"/>
      <c r="AP81" s="151"/>
      <c r="AQ81" s="151"/>
      <c r="AR81" s="151"/>
      <c r="AS81" s="151"/>
      <c r="AT81" s="151"/>
      <c r="AU81" s="151"/>
      <c r="AV81" s="151"/>
      <c r="AW81" s="151"/>
      <c r="AX81" s="151"/>
      <c r="AY81" s="151"/>
      <c r="AZ81" s="151"/>
      <c r="BA81" s="151"/>
      <c r="BB81" s="151"/>
      <c r="BC81" s="151"/>
      <c r="BD81" s="151"/>
      <c r="BE81" s="151"/>
      <c r="BF81" s="151"/>
      <c r="BG81" s="151"/>
      <c r="BH81" s="151"/>
      <c r="BI81" s="151"/>
      <c r="BJ81" s="151"/>
      <c r="BK81" s="151"/>
      <c r="BL81" s="151"/>
      <c r="BM81" s="151"/>
      <c r="BN81" s="151"/>
      <c r="BO81" s="151"/>
      <c r="BP81" s="151"/>
      <c r="BQ81" s="151"/>
      <c r="BR81" s="151"/>
      <c r="BS81" s="151"/>
      <c r="BT81" s="151"/>
      <c r="BU81" s="151"/>
      <c r="BV81" s="151"/>
      <c r="BW81" s="151"/>
      <c r="BX81" s="151"/>
      <c r="BY81" s="151"/>
      <c r="BZ81" s="151"/>
      <c r="CA81" s="151"/>
      <c r="CB81" s="151"/>
    </row>
    <row r="82" spans="1:80" s="87" customFormat="1" ht="15.75" x14ac:dyDescent="0.25">
      <c r="A82" s="89" t="s">
        <v>11</v>
      </c>
      <c r="B82" s="315"/>
      <c r="C82" s="90" t="s">
        <v>89</v>
      </c>
      <c r="D82" s="91">
        <f t="shared" si="34"/>
        <v>39</v>
      </c>
      <c r="E82" s="1">
        <f t="shared" ref="E82:E90" si="36">SUM(J82,M82,P82,S82,V82,Y82)</f>
        <v>3</v>
      </c>
      <c r="F82" s="92">
        <f t="shared" ref="F82:G90" si="37">SUM(H82,K82,N82,Q82,T82,W82)</f>
        <v>13</v>
      </c>
      <c r="G82" s="93">
        <f t="shared" si="37"/>
        <v>26</v>
      </c>
      <c r="H82" s="94"/>
      <c r="I82" s="95"/>
      <c r="J82" s="96"/>
      <c r="K82" s="97"/>
      <c r="L82" s="96"/>
      <c r="M82" s="96"/>
      <c r="N82" s="98"/>
      <c r="O82" s="96"/>
      <c r="P82" s="96"/>
      <c r="Q82" s="97">
        <v>13</v>
      </c>
      <c r="R82" s="96">
        <v>26</v>
      </c>
      <c r="S82" s="106">
        <v>3</v>
      </c>
      <c r="T82" s="96"/>
      <c r="U82" s="96"/>
      <c r="V82" s="96"/>
      <c r="W82" s="97"/>
      <c r="X82" s="96"/>
      <c r="Y82" s="96"/>
      <c r="Z82" s="107" t="s">
        <v>39</v>
      </c>
      <c r="AA82" s="108"/>
      <c r="AB82" s="109">
        <f t="shared" si="35"/>
        <v>4</v>
      </c>
      <c r="AC82" s="149"/>
      <c r="AD82" s="160"/>
      <c r="AE82" s="156"/>
      <c r="AF82" s="156"/>
      <c r="AG82" s="156">
        <f>E82</f>
        <v>3</v>
      </c>
      <c r="AH82" s="156"/>
      <c r="AI82" s="161"/>
      <c r="AJ82" s="162"/>
      <c r="AK82" s="162"/>
      <c r="AL82" s="151"/>
      <c r="AM82" s="151"/>
      <c r="AN82" s="151"/>
      <c r="AO82" s="151"/>
      <c r="AP82" s="151"/>
      <c r="AQ82" s="151"/>
      <c r="AR82" s="151"/>
      <c r="AS82" s="151"/>
      <c r="AT82" s="151"/>
      <c r="AU82" s="151"/>
      <c r="AV82" s="151"/>
      <c r="AW82" s="151"/>
      <c r="AX82" s="151"/>
      <c r="AY82" s="151"/>
      <c r="AZ82" s="151"/>
      <c r="BA82" s="151"/>
      <c r="BB82" s="151"/>
      <c r="BC82" s="151"/>
      <c r="BD82" s="151"/>
      <c r="BE82" s="151"/>
      <c r="BF82" s="151"/>
      <c r="BG82" s="151"/>
      <c r="BH82" s="151"/>
      <c r="BI82" s="151"/>
      <c r="BJ82" s="151"/>
      <c r="BK82" s="151"/>
      <c r="BL82" s="151"/>
      <c r="BM82" s="151"/>
      <c r="BN82" s="151"/>
      <c r="BO82" s="151"/>
      <c r="BP82" s="151"/>
      <c r="BQ82" s="151"/>
      <c r="BR82" s="151"/>
      <c r="BS82" s="151"/>
      <c r="BT82" s="151"/>
      <c r="BU82" s="151"/>
      <c r="BV82" s="151"/>
      <c r="BW82" s="151"/>
      <c r="BX82" s="151"/>
      <c r="BY82" s="151"/>
      <c r="BZ82" s="151"/>
      <c r="CA82" s="151"/>
      <c r="CB82" s="151"/>
    </row>
    <row r="83" spans="1:80" s="87" customFormat="1" ht="15.75" x14ac:dyDescent="0.25">
      <c r="A83" s="89" t="s">
        <v>12</v>
      </c>
      <c r="B83" s="315"/>
      <c r="C83" s="90" t="s">
        <v>90</v>
      </c>
      <c r="D83" s="91">
        <f t="shared" si="34"/>
        <v>39</v>
      </c>
      <c r="E83" s="1">
        <f t="shared" si="36"/>
        <v>3</v>
      </c>
      <c r="F83" s="92">
        <f t="shared" si="37"/>
        <v>13</v>
      </c>
      <c r="G83" s="93">
        <f t="shared" si="37"/>
        <v>26</v>
      </c>
      <c r="H83" s="94"/>
      <c r="I83" s="95"/>
      <c r="J83" s="96"/>
      <c r="K83" s="97">
        <v>13</v>
      </c>
      <c r="L83" s="96">
        <v>26</v>
      </c>
      <c r="M83" s="96">
        <v>3</v>
      </c>
      <c r="N83" s="98"/>
      <c r="O83" s="96"/>
      <c r="P83" s="96"/>
      <c r="Q83" s="97"/>
      <c r="R83" s="96"/>
      <c r="S83" s="106"/>
      <c r="T83" s="96"/>
      <c r="U83" s="96"/>
      <c r="V83" s="96"/>
      <c r="W83" s="97"/>
      <c r="X83" s="96"/>
      <c r="Y83" s="96"/>
      <c r="Z83" s="107" t="s">
        <v>39</v>
      </c>
      <c r="AA83" s="108"/>
      <c r="AB83" s="109">
        <f t="shared" si="35"/>
        <v>2</v>
      </c>
      <c r="AC83" s="149"/>
      <c r="AD83" s="160"/>
      <c r="AE83" s="156">
        <f>E83</f>
        <v>3</v>
      </c>
      <c r="AF83" s="156"/>
      <c r="AG83" s="156"/>
      <c r="AH83" s="156"/>
      <c r="AI83" s="161"/>
      <c r="AJ83" s="162"/>
      <c r="AK83" s="162"/>
      <c r="AL83" s="151"/>
      <c r="AM83" s="151"/>
      <c r="AN83" s="151"/>
      <c r="AO83" s="151"/>
      <c r="AP83" s="151"/>
      <c r="AQ83" s="151"/>
      <c r="AR83" s="151"/>
      <c r="AS83" s="151"/>
      <c r="AT83" s="151"/>
      <c r="AU83" s="151"/>
      <c r="AV83" s="151"/>
      <c r="AW83" s="151"/>
      <c r="AX83" s="151"/>
      <c r="AY83" s="151"/>
      <c r="AZ83" s="151"/>
      <c r="BA83" s="151"/>
      <c r="BB83" s="151"/>
      <c r="BC83" s="151"/>
      <c r="BD83" s="151"/>
      <c r="BE83" s="151"/>
      <c r="BF83" s="151"/>
      <c r="BG83" s="151"/>
      <c r="BH83" s="151"/>
      <c r="BI83" s="151"/>
      <c r="BJ83" s="151"/>
      <c r="BK83" s="151"/>
      <c r="BL83" s="151"/>
      <c r="BM83" s="151"/>
      <c r="BN83" s="151"/>
      <c r="BO83" s="151"/>
      <c r="BP83" s="151"/>
      <c r="BQ83" s="151"/>
      <c r="BR83" s="151"/>
      <c r="BS83" s="151"/>
      <c r="BT83" s="151"/>
      <c r="BU83" s="151"/>
      <c r="BV83" s="151"/>
      <c r="BW83" s="151"/>
      <c r="BX83" s="151"/>
      <c r="BY83" s="151"/>
      <c r="BZ83" s="151"/>
      <c r="CA83" s="151"/>
      <c r="CB83" s="151"/>
    </row>
    <row r="84" spans="1:80" s="87" customFormat="1" ht="15.75" x14ac:dyDescent="0.25">
      <c r="A84" s="89" t="s">
        <v>13</v>
      </c>
      <c r="B84" s="315"/>
      <c r="C84" s="90" t="s">
        <v>91</v>
      </c>
      <c r="D84" s="91">
        <f t="shared" si="34"/>
        <v>26</v>
      </c>
      <c r="E84" s="1">
        <f t="shared" si="36"/>
        <v>2</v>
      </c>
      <c r="F84" s="92">
        <f t="shared" si="37"/>
        <v>26</v>
      </c>
      <c r="G84" s="93">
        <f t="shared" si="37"/>
        <v>0</v>
      </c>
      <c r="H84" s="94"/>
      <c r="I84" s="95"/>
      <c r="J84" s="96"/>
      <c r="K84" s="97"/>
      <c r="L84" s="96"/>
      <c r="M84" s="96"/>
      <c r="N84" s="98"/>
      <c r="O84" s="96"/>
      <c r="P84" s="96"/>
      <c r="Q84" s="97"/>
      <c r="R84" s="96"/>
      <c r="S84" s="106"/>
      <c r="T84" s="96">
        <v>26</v>
      </c>
      <c r="U84" s="96"/>
      <c r="V84" s="96">
        <v>2</v>
      </c>
      <c r="W84" s="97"/>
      <c r="X84" s="96"/>
      <c r="Y84" s="96"/>
      <c r="Z84" s="107" t="s">
        <v>39</v>
      </c>
      <c r="AA84" s="108"/>
      <c r="AB84" s="109">
        <f t="shared" si="35"/>
        <v>5</v>
      </c>
      <c r="AC84" s="149"/>
      <c r="AD84" s="160"/>
      <c r="AE84" s="156"/>
      <c r="AF84" s="156"/>
      <c r="AG84" s="156">
        <f>E84</f>
        <v>2</v>
      </c>
      <c r="AH84" s="156"/>
      <c r="AI84" s="161"/>
      <c r="AJ84" s="162"/>
      <c r="AK84" s="162"/>
      <c r="AL84" s="151"/>
      <c r="AM84" s="151"/>
      <c r="AN84" s="151"/>
      <c r="AO84" s="151"/>
      <c r="AP84" s="151"/>
      <c r="AQ84" s="151"/>
      <c r="AR84" s="151"/>
      <c r="AS84" s="151"/>
      <c r="AT84" s="151"/>
      <c r="AU84" s="151"/>
      <c r="AV84" s="151"/>
      <c r="AW84" s="151"/>
      <c r="AX84" s="151"/>
      <c r="AY84" s="151"/>
      <c r="AZ84" s="151"/>
      <c r="BA84" s="151"/>
      <c r="BB84" s="151"/>
      <c r="BC84" s="151"/>
      <c r="BD84" s="151"/>
      <c r="BE84" s="151"/>
      <c r="BF84" s="151"/>
      <c r="BG84" s="151"/>
      <c r="BH84" s="151"/>
      <c r="BI84" s="151"/>
      <c r="BJ84" s="151"/>
      <c r="BK84" s="151"/>
      <c r="BL84" s="151"/>
      <c r="BM84" s="151"/>
      <c r="BN84" s="151"/>
      <c r="BO84" s="151"/>
      <c r="BP84" s="151"/>
      <c r="BQ84" s="151"/>
      <c r="BR84" s="151"/>
      <c r="BS84" s="151"/>
      <c r="BT84" s="151"/>
      <c r="BU84" s="151"/>
      <c r="BV84" s="151"/>
      <c r="BW84" s="151"/>
      <c r="BX84" s="151"/>
      <c r="BY84" s="151"/>
      <c r="BZ84" s="151"/>
      <c r="CA84" s="151"/>
      <c r="CB84" s="151"/>
    </row>
    <row r="85" spans="1:80" s="87" customFormat="1" ht="15.75" x14ac:dyDescent="0.25">
      <c r="A85" s="89" t="s">
        <v>14</v>
      </c>
      <c r="B85" s="315"/>
      <c r="C85" s="90" t="s">
        <v>92</v>
      </c>
      <c r="D85" s="91">
        <f t="shared" si="34"/>
        <v>39</v>
      </c>
      <c r="E85" s="1">
        <f t="shared" si="36"/>
        <v>3</v>
      </c>
      <c r="F85" s="92">
        <f t="shared" si="37"/>
        <v>13</v>
      </c>
      <c r="G85" s="93">
        <f t="shared" si="37"/>
        <v>26</v>
      </c>
      <c r="H85" s="94"/>
      <c r="I85" s="95"/>
      <c r="J85" s="96"/>
      <c r="K85" s="97"/>
      <c r="L85" s="96"/>
      <c r="M85" s="96"/>
      <c r="N85" s="98"/>
      <c r="O85" s="96"/>
      <c r="P85" s="96"/>
      <c r="Q85" s="97"/>
      <c r="R85" s="96"/>
      <c r="S85" s="106"/>
      <c r="T85" s="96">
        <v>13</v>
      </c>
      <c r="U85" s="96">
        <v>26</v>
      </c>
      <c r="V85" s="96">
        <v>3</v>
      </c>
      <c r="W85" s="97"/>
      <c r="X85" s="96"/>
      <c r="Y85" s="96"/>
      <c r="Z85" s="107" t="s">
        <v>39</v>
      </c>
      <c r="AA85" s="108"/>
      <c r="AB85" s="109">
        <f t="shared" si="35"/>
        <v>5</v>
      </c>
      <c r="AC85" s="149" t="str">
        <f>CONCATENATE(AA85,AB85)</f>
        <v>5</v>
      </c>
      <c r="AD85" s="160"/>
      <c r="AE85" s="156"/>
      <c r="AF85" s="156">
        <f>E85</f>
        <v>3</v>
      </c>
      <c r="AG85" s="156"/>
      <c r="AH85" s="156"/>
      <c r="AI85" s="161"/>
      <c r="AJ85" s="162"/>
      <c r="AK85" s="162"/>
      <c r="AL85" s="151"/>
      <c r="AM85" s="151"/>
      <c r="AN85" s="151"/>
      <c r="AO85" s="151"/>
      <c r="AP85" s="151"/>
      <c r="AQ85" s="151"/>
      <c r="AR85" s="151"/>
      <c r="AS85" s="151"/>
      <c r="AT85" s="151"/>
      <c r="AU85" s="151"/>
      <c r="AV85" s="151"/>
      <c r="AW85" s="151"/>
      <c r="AX85" s="151"/>
      <c r="AY85" s="151"/>
      <c r="AZ85" s="151"/>
      <c r="BA85" s="151"/>
      <c r="BB85" s="151"/>
      <c r="BC85" s="151"/>
      <c r="BD85" s="151"/>
      <c r="BE85" s="151"/>
      <c r="BF85" s="151"/>
      <c r="BG85" s="151"/>
      <c r="BH85" s="151"/>
      <c r="BI85" s="151"/>
      <c r="BJ85" s="151"/>
      <c r="BK85" s="151"/>
      <c r="BL85" s="151"/>
      <c r="BM85" s="151"/>
      <c r="BN85" s="151"/>
      <c r="BO85" s="151"/>
      <c r="BP85" s="151"/>
      <c r="BQ85" s="151"/>
      <c r="BR85" s="151"/>
      <c r="BS85" s="151"/>
      <c r="BT85" s="151"/>
      <c r="BU85" s="151"/>
      <c r="BV85" s="151"/>
      <c r="BW85" s="151"/>
      <c r="BX85" s="151"/>
      <c r="BY85" s="151"/>
      <c r="BZ85" s="151"/>
      <c r="CA85" s="151"/>
      <c r="CB85" s="151"/>
    </row>
    <row r="86" spans="1:80" s="87" customFormat="1" ht="15.75" x14ac:dyDescent="0.25">
      <c r="A86" s="89" t="s">
        <v>15</v>
      </c>
      <c r="B86" s="315"/>
      <c r="C86" s="110" t="s">
        <v>93</v>
      </c>
      <c r="D86" s="91">
        <f t="shared" si="34"/>
        <v>52</v>
      </c>
      <c r="E86" s="1">
        <f t="shared" si="36"/>
        <v>4</v>
      </c>
      <c r="F86" s="92">
        <f t="shared" si="37"/>
        <v>26</v>
      </c>
      <c r="G86" s="93">
        <f t="shared" si="37"/>
        <v>26</v>
      </c>
      <c r="H86" s="94"/>
      <c r="I86" s="95"/>
      <c r="J86" s="96"/>
      <c r="K86" s="97"/>
      <c r="L86" s="96"/>
      <c r="M86" s="96"/>
      <c r="N86" s="98">
        <v>26</v>
      </c>
      <c r="O86" s="96">
        <v>26</v>
      </c>
      <c r="P86" s="96">
        <v>4</v>
      </c>
      <c r="Q86" s="97"/>
      <c r="R86" s="96"/>
      <c r="S86" s="106"/>
      <c r="T86" s="96"/>
      <c r="U86" s="96"/>
      <c r="V86" s="96"/>
      <c r="W86" s="97"/>
      <c r="X86" s="96"/>
      <c r="Y86" s="96"/>
      <c r="Z86" s="107" t="s">
        <v>39</v>
      </c>
      <c r="AA86" s="108" t="s">
        <v>34</v>
      </c>
      <c r="AB86" s="109">
        <f t="shared" si="35"/>
        <v>3</v>
      </c>
      <c r="AC86" s="149" t="str">
        <f>CONCATENATE(AA86,AB86)</f>
        <v>E3</v>
      </c>
      <c r="AD86" s="160"/>
      <c r="AE86" s="156"/>
      <c r="AF86" s="156"/>
      <c r="AG86" s="156"/>
      <c r="AH86" s="156">
        <f>E86</f>
        <v>4</v>
      </c>
      <c r="AI86" s="161"/>
      <c r="AJ86" s="162"/>
      <c r="AK86" s="162"/>
      <c r="AL86" s="151"/>
      <c r="AM86" s="151"/>
      <c r="AN86" s="151"/>
      <c r="AO86" s="151"/>
      <c r="AP86" s="151"/>
      <c r="AQ86" s="151"/>
      <c r="AR86" s="151"/>
      <c r="AS86" s="151"/>
      <c r="AT86" s="151"/>
      <c r="AU86" s="151"/>
      <c r="AV86" s="151"/>
      <c r="AW86" s="151"/>
      <c r="AX86" s="151"/>
      <c r="AY86" s="151"/>
      <c r="AZ86" s="151"/>
      <c r="BA86" s="151"/>
      <c r="BB86" s="151"/>
      <c r="BC86" s="151"/>
      <c r="BD86" s="151"/>
      <c r="BE86" s="151"/>
      <c r="BF86" s="151"/>
      <c r="BG86" s="151"/>
      <c r="BH86" s="151"/>
      <c r="BI86" s="151"/>
      <c r="BJ86" s="151"/>
      <c r="BK86" s="151"/>
      <c r="BL86" s="151"/>
      <c r="BM86" s="151"/>
      <c r="BN86" s="151"/>
      <c r="BO86" s="151"/>
      <c r="BP86" s="151"/>
      <c r="BQ86" s="151"/>
      <c r="BR86" s="151"/>
      <c r="BS86" s="151"/>
      <c r="BT86" s="151"/>
      <c r="BU86" s="151"/>
      <c r="BV86" s="151"/>
      <c r="BW86" s="151"/>
      <c r="BX86" s="151"/>
      <c r="BY86" s="151"/>
      <c r="BZ86" s="151"/>
      <c r="CA86" s="151"/>
      <c r="CB86" s="151"/>
    </row>
    <row r="87" spans="1:80" s="87" customFormat="1" ht="15.75" x14ac:dyDescent="0.25">
      <c r="A87" s="89" t="s">
        <v>16</v>
      </c>
      <c r="B87" s="315"/>
      <c r="C87" s="110" t="s">
        <v>109</v>
      </c>
      <c r="D87" s="91">
        <f t="shared" si="34"/>
        <v>26</v>
      </c>
      <c r="E87" s="1">
        <f t="shared" si="36"/>
        <v>2</v>
      </c>
      <c r="F87" s="92">
        <f t="shared" si="37"/>
        <v>26</v>
      </c>
      <c r="G87" s="93">
        <f t="shared" si="37"/>
        <v>0</v>
      </c>
      <c r="H87" s="94"/>
      <c r="I87" s="95"/>
      <c r="J87" s="96"/>
      <c r="K87" s="97"/>
      <c r="L87" s="96"/>
      <c r="M87" s="96"/>
      <c r="N87" s="98"/>
      <c r="O87" s="96"/>
      <c r="P87" s="96"/>
      <c r="Q87" s="97"/>
      <c r="R87" s="96"/>
      <c r="S87" s="106"/>
      <c r="T87" s="96"/>
      <c r="U87" s="96"/>
      <c r="V87" s="96"/>
      <c r="W87" s="97">
        <v>26</v>
      </c>
      <c r="X87" s="96"/>
      <c r="Y87" s="96">
        <v>2</v>
      </c>
      <c r="Z87" s="107" t="s">
        <v>39</v>
      </c>
      <c r="AA87" s="111"/>
      <c r="AB87" s="109">
        <f t="shared" si="35"/>
        <v>6</v>
      </c>
      <c r="AC87" s="149" t="str">
        <f>CONCATENATE(AA87,AB87)</f>
        <v>6</v>
      </c>
      <c r="AD87" s="160"/>
      <c r="AE87" s="156"/>
      <c r="AF87" s="156"/>
      <c r="AG87" s="156">
        <f>E87</f>
        <v>2</v>
      </c>
      <c r="AH87" s="156"/>
      <c r="AI87" s="161"/>
      <c r="AJ87" s="162"/>
      <c r="AK87" s="162"/>
      <c r="AL87" s="151"/>
      <c r="AM87" s="151"/>
      <c r="AN87" s="151"/>
      <c r="AO87" s="151"/>
      <c r="AP87" s="151"/>
      <c r="AQ87" s="151"/>
      <c r="AR87" s="151"/>
      <c r="AS87" s="151"/>
      <c r="AT87" s="151"/>
      <c r="AU87" s="151"/>
      <c r="AV87" s="151"/>
      <c r="AW87" s="151"/>
      <c r="AX87" s="151"/>
      <c r="AY87" s="151"/>
      <c r="AZ87" s="151"/>
      <c r="BA87" s="151"/>
      <c r="BB87" s="151"/>
      <c r="BC87" s="151"/>
      <c r="BD87" s="151"/>
      <c r="BE87" s="151"/>
      <c r="BF87" s="151"/>
      <c r="BG87" s="151"/>
      <c r="BH87" s="151"/>
      <c r="BI87" s="151"/>
      <c r="BJ87" s="151"/>
      <c r="BK87" s="151"/>
      <c r="BL87" s="151"/>
      <c r="BM87" s="151"/>
      <c r="BN87" s="151"/>
      <c r="BO87" s="151"/>
      <c r="BP87" s="151"/>
      <c r="BQ87" s="151"/>
      <c r="BR87" s="151"/>
      <c r="BS87" s="151"/>
      <c r="BT87" s="151"/>
      <c r="BU87" s="151"/>
      <c r="BV87" s="151"/>
      <c r="BW87" s="151"/>
      <c r="BX87" s="151"/>
      <c r="BY87" s="151"/>
      <c r="BZ87" s="151"/>
      <c r="CA87" s="151"/>
      <c r="CB87" s="151"/>
    </row>
    <row r="88" spans="1:80" s="87" customFormat="1" ht="15.75" x14ac:dyDescent="0.25">
      <c r="A88" s="89" t="s">
        <v>17</v>
      </c>
      <c r="B88" s="315"/>
      <c r="C88" s="110" t="s">
        <v>94</v>
      </c>
      <c r="D88" s="91">
        <f t="shared" si="34"/>
        <v>13</v>
      </c>
      <c r="E88" s="1">
        <f t="shared" si="36"/>
        <v>1</v>
      </c>
      <c r="F88" s="92">
        <f t="shared" si="37"/>
        <v>0</v>
      </c>
      <c r="G88" s="93">
        <f t="shared" si="37"/>
        <v>13</v>
      </c>
      <c r="H88" s="94"/>
      <c r="I88" s="95"/>
      <c r="J88" s="96"/>
      <c r="K88" s="97"/>
      <c r="L88" s="96"/>
      <c r="M88" s="96"/>
      <c r="N88" s="98"/>
      <c r="O88" s="96"/>
      <c r="P88" s="96"/>
      <c r="Q88" s="97"/>
      <c r="R88" s="96">
        <v>13</v>
      </c>
      <c r="S88" s="106">
        <v>1</v>
      </c>
      <c r="T88" s="96"/>
      <c r="U88" s="96"/>
      <c r="V88" s="96"/>
      <c r="W88" s="97"/>
      <c r="X88" s="96"/>
      <c r="Y88" s="96"/>
      <c r="Z88" s="107" t="s">
        <v>39</v>
      </c>
      <c r="AA88" s="56"/>
      <c r="AB88" s="57">
        <f t="shared" si="35"/>
        <v>4</v>
      </c>
      <c r="AC88" s="149"/>
      <c r="AD88" s="160"/>
      <c r="AE88" s="156"/>
      <c r="AF88" s="156">
        <f>E88</f>
        <v>1</v>
      </c>
      <c r="AG88" s="156"/>
      <c r="AH88" s="156"/>
      <c r="AI88" s="161"/>
      <c r="AJ88" s="162"/>
      <c r="AK88" s="162"/>
      <c r="AL88" s="151"/>
      <c r="AM88" s="151"/>
      <c r="AN88" s="151"/>
      <c r="AO88" s="151"/>
      <c r="AP88" s="151"/>
      <c r="AQ88" s="151"/>
      <c r="AR88" s="151"/>
      <c r="AS88" s="151"/>
      <c r="AT88" s="151"/>
      <c r="AU88" s="151"/>
      <c r="AV88" s="151"/>
      <c r="AW88" s="151"/>
      <c r="AX88" s="151"/>
      <c r="AY88" s="151"/>
      <c r="AZ88" s="151"/>
      <c r="BA88" s="151"/>
      <c r="BB88" s="151"/>
      <c r="BC88" s="151"/>
      <c r="BD88" s="151"/>
      <c r="BE88" s="151"/>
      <c r="BF88" s="151"/>
      <c r="BG88" s="151"/>
      <c r="BH88" s="151"/>
      <c r="BI88" s="151"/>
      <c r="BJ88" s="151"/>
      <c r="BK88" s="151"/>
      <c r="BL88" s="151"/>
      <c r="BM88" s="151"/>
      <c r="BN88" s="151"/>
      <c r="BO88" s="151"/>
      <c r="BP88" s="151"/>
      <c r="BQ88" s="151"/>
      <c r="BR88" s="151"/>
      <c r="BS88" s="151"/>
      <c r="BT88" s="151"/>
      <c r="BU88" s="151"/>
      <c r="BV88" s="151"/>
      <c r="BW88" s="151"/>
      <c r="BX88" s="151"/>
      <c r="BY88" s="151"/>
      <c r="BZ88" s="151"/>
      <c r="CA88" s="151"/>
      <c r="CB88" s="151"/>
    </row>
    <row r="89" spans="1:80" s="87" customFormat="1" ht="15.75" x14ac:dyDescent="0.2">
      <c r="A89" s="89" t="s">
        <v>18</v>
      </c>
      <c r="B89" s="315"/>
      <c r="C89" s="192" t="s">
        <v>95</v>
      </c>
      <c r="D89" s="91">
        <f t="shared" si="34"/>
        <v>26</v>
      </c>
      <c r="E89" s="1">
        <f t="shared" si="36"/>
        <v>2</v>
      </c>
      <c r="F89" s="92">
        <f t="shared" si="37"/>
        <v>0</v>
      </c>
      <c r="G89" s="93">
        <f t="shared" si="37"/>
        <v>26</v>
      </c>
      <c r="H89" s="94"/>
      <c r="I89" s="95"/>
      <c r="J89" s="96"/>
      <c r="K89" s="97"/>
      <c r="L89" s="96"/>
      <c r="M89" s="96"/>
      <c r="N89" s="98"/>
      <c r="O89" s="96"/>
      <c r="P89" s="96"/>
      <c r="Q89" s="97"/>
      <c r="R89" s="96"/>
      <c r="S89" s="106"/>
      <c r="T89" s="96"/>
      <c r="U89" s="96">
        <v>26</v>
      </c>
      <c r="V89" s="96">
        <v>2</v>
      </c>
      <c r="W89" s="97"/>
      <c r="X89" s="96"/>
      <c r="Y89" s="96"/>
      <c r="Z89" s="107" t="s">
        <v>39</v>
      </c>
      <c r="AA89" s="56"/>
      <c r="AB89" s="57">
        <f t="shared" si="35"/>
        <v>5</v>
      </c>
      <c r="AC89" s="148"/>
      <c r="AD89" s="160"/>
      <c r="AE89" s="156"/>
      <c r="AF89" s="156">
        <f>E89</f>
        <v>2</v>
      </c>
      <c r="AG89" s="156"/>
      <c r="AH89" s="156"/>
      <c r="AI89" s="161"/>
      <c r="AJ89" s="162"/>
      <c r="AK89" s="162"/>
      <c r="AL89" s="151"/>
      <c r="AM89" s="151"/>
      <c r="AN89" s="151"/>
      <c r="AO89" s="151"/>
      <c r="AP89" s="151"/>
      <c r="AQ89" s="151"/>
      <c r="AR89" s="151"/>
      <c r="AS89" s="151"/>
      <c r="AT89" s="151"/>
      <c r="AU89" s="151"/>
      <c r="AV89" s="151"/>
      <c r="AW89" s="151"/>
      <c r="AX89" s="151"/>
      <c r="AY89" s="151"/>
      <c r="AZ89" s="151"/>
      <c r="BA89" s="151"/>
      <c r="BB89" s="151"/>
      <c r="BC89" s="151"/>
      <c r="BD89" s="151"/>
      <c r="BE89" s="151"/>
      <c r="BF89" s="151"/>
      <c r="BG89" s="151"/>
      <c r="BH89" s="151"/>
      <c r="BI89" s="151"/>
      <c r="BJ89" s="151"/>
      <c r="BK89" s="151"/>
      <c r="BL89" s="151"/>
      <c r="BM89" s="151"/>
      <c r="BN89" s="151"/>
      <c r="BO89" s="151"/>
      <c r="BP89" s="151"/>
      <c r="BQ89" s="151"/>
      <c r="BR89" s="151"/>
      <c r="BS89" s="151"/>
      <c r="BT89" s="151"/>
      <c r="BU89" s="151"/>
      <c r="BV89" s="151"/>
      <c r="BW89" s="151"/>
      <c r="BX89" s="151"/>
      <c r="BY89" s="151"/>
      <c r="BZ89" s="151"/>
      <c r="CA89" s="151"/>
      <c r="CB89" s="151"/>
    </row>
    <row r="90" spans="1:80" s="87" customFormat="1" ht="16.5" thickBot="1" x14ac:dyDescent="0.3">
      <c r="A90" s="89" t="s">
        <v>19</v>
      </c>
      <c r="B90" s="316"/>
      <c r="C90" s="90" t="s">
        <v>96</v>
      </c>
      <c r="D90" s="91">
        <f t="shared" si="34"/>
        <v>91</v>
      </c>
      <c r="E90" s="1">
        <f t="shared" si="36"/>
        <v>7</v>
      </c>
      <c r="F90" s="92">
        <f t="shared" si="37"/>
        <v>13</v>
      </c>
      <c r="G90" s="93">
        <f t="shared" si="37"/>
        <v>78</v>
      </c>
      <c r="H90" s="94"/>
      <c r="I90" s="95"/>
      <c r="J90" s="96"/>
      <c r="K90" s="97"/>
      <c r="L90" s="96"/>
      <c r="M90" s="96"/>
      <c r="N90" s="98"/>
      <c r="O90" s="96"/>
      <c r="P90" s="96"/>
      <c r="Q90" s="97"/>
      <c r="R90" s="96"/>
      <c r="S90" s="106"/>
      <c r="T90" s="96"/>
      <c r="U90" s="96"/>
      <c r="V90" s="96"/>
      <c r="W90" s="97">
        <v>13</v>
      </c>
      <c r="X90" s="96">
        <v>78</v>
      </c>
      <c r="Y90" s="96">
        <v>7</v>
      </c>
      <c r="Z90" s="107" t="s">
        <v>39</v>
      </c>
      <c r="AA90" s="56" t="s">
        <v>34</v>
      </c>
      <c r="AB90" s="57">
        <f t="shared" si="35"/>
        <v>6</v>
      </c>
      <c r="AC90" s="148"/>
      <c r="AD90" s="160"/>
      <c r="AE90" s="156"/>
      <c r="AF90" s="156"/>
      <c r="AG90" s="156"/>
      <c r="AH90" s="156"/>
      <c r="AI90" s="161"/>
      <c r="AJ90" s="162"/>
      <c r="AK90" s="162"/>
      <c r="AL90" s="151"/>
      <c r="AM90" s="151"/>
      <c r="AN90" s="151"/>
      <c r="AO90" s="151"/>
      <c r="AP90" s="151"/>
      <c r="AQ90" s="151"/>
      <c r="AR90" s="151"/>
      <c r="AS90" s="151"/>
      <c r="AT90" s="151"/>
      <c r="AU90" s="151"/>
      <c r="AV90" s="151"/>
      <c r="AW90" s="151"/>
      <c r="AX90" s="151"/>
      <c r="AY90" s="151"/>
      <c r="AZ90" s="151"/>
      <c r="BA90" s="151"/>
      <c r="BB90" s="151"/>
      <c r="BC90" s="151"/>
      <c r="BD90" s="151"/>
      <c r="BE90" s="151"/>
      <c r="BF90" s="151"/>
      <c r="BG90" s="151"/>
      <c r="BH90" s="151"/>
      <c r="BI90" s="151"/>
      <c r="BJ90" s="151"/>
      <c r="BK90" s="151"/>
      <c r="BL90" s="151"/>
      <c r="BM90" s="151"/>
      <c r="BN90" s="151"/>
      <c r="BO90" s="151"/>
      <c r="BP90" s="151"/>
      <c r="BQ90" s="151"/>
      <c r="BR90" s="151"/>
      <c r="BS90" s="151"/>
      <c r="BT90" s="151"/>
      <c r="BU90" s="151"/>
      <c r="BV90" s="151"/>
      <c r="BW90" s="151"/>
      <c r="BX90" s="151"/>
      <c r="BY90" s="151"/>
      <c r="BZ90" s="151"/>
      <c r="CA90" s="151"/>
      <c r="CB90" s="151"/>
    </row>
    <row r="91" spans="1:80" s="87" customFormat="1" ht="16.5" thickBot="1" x14ac:dyDescent="0.25">
      <c r="A91" s="112"/>
      <c r="B91" s="113"/>
      <c r="C91" s="114"/>
      <c r="D91" s="2">
        <f t="shared" ref="D91:E91" si="38">SUM(D81:D90)</f>
        <v>364</v>
      </c>
      <c r="E91" s="2">
        <f t="shared" si="38"/>
        <v>28</v>
      </c>
      <c r="F91" s="2">
        <f>SUM(F81:F90)</f>
        <v>143</v>
      </c>
      <c r="G91" s="2">
        <f>SUM(G81:G90)</f>
        <v>221</v>
      </c>
      <c r="H91" s="28">
        <f>SUM(H81:H90)</f>
        <v>0</v>
      </c>
      <c r="I91" s="29">
        <f t="shared" ref="I91:Y91" si="39">SUM(I81:I90)</f>
        <v>0</v>
      </c>
      <c r="J91" s="29">
        <f t="shared" si="39"/>
        <v>0</v>
      </c>
      <c r="K91" s="30">
        <f t="shared" si="39"/>
        <v>13</v>
      </c>
      <c r="L91" s="29">
        <f t="shared" si="39"/>
        <v>26</v>
      </c>
      <c r="M91" s="29">
        <f t="shared" si="39"/>
        <v>3</v>
      </c>
      <c r="N91" s="31">
        <f t="shared" si="39"/>
        <v>26</v>
      </c>
      <c r="O91" s="32">
        <f t="shared" si="39"/>
        <v>26</v>
      </c>
      <c r="P91" s="33">
        <f t="shared" si="39"/>
        <v>4</v>
      </c>
      <c r="Q91" s="30">
        <f t="shared" si="39"/>
        <v>26</v>
      </c>
      <c r="R91" s="29">
        <f t="shared" si="39"/>
        <v>39</v>
      </c>
      <c r="S91" s="29">
        <f t="shared" si="39"/>
        <v>5</v>
      </c>
      <c r="T91" s="31">
        <f t="shared" si="39"/>
        <v>39</v>
      </c>
      <c r="U91" s="32">
        <f t="shared" si="39"/>
        <v>52</v>
      </c>
      <c r="V91" s="33">
        <f t="shared" si="39"/>
        <v>7</v>
      </c>
      <c r="W91" s="30">
        <f t="shared" si="39"/>
        <v>39</v>
      </c>
      <c r="X91" s="29">
        <f t="shared" si="39"/>
        <v>78</v>
      </c>
      <c r="Y91" s="29">
        <f t="shared" si="39"/>
        <v>9</v>
      </c>
      <c r="Z91" s="116"/>
      <c r="AA91" s="115"/>
      <c r="AB91" s="117"/>
      <c r="AC91" s="148"/>
      <c r="AD91" s="160"/>
      <c r="AE91" s="156"/>
      <c r="AF91" s="156"/>
      <c r="AG91" s="156"/>
      <c r="AH91" s="156"/>
      <c r="AI91" s="161"/>
      <c r="AJ91" s="162"/>
      <c r="AK91" s="162"/>
      <c r="AL91" s="151"/>
      <c r="AM91" s="151"/>
      <c r="AN91" s="151"/>
      <c r="AO91" s="151"/>
      <c r="AP91" s="151"/>
      <c r="AQ91" s="151"/>
      <c r="AR91" s="151"/>
      <c r="AS91" s="151"/>
      <c r="AT91" s="151"/>
      <c r="AU91" s="151"/>
      <c r="AV91" s="151"/>
      <c r="AW91" s="151"/>
      <c r="AX91" s="151"/>
      <c r="AY91" s="151"/>
      <c r="AZ91" s="151"/>
      <c r="BA91" s="151"/>
      <c r="BB91" s="151"/>
      <c r="BC91" s="151"/>
      <c r="BD91" s="151"/>
      <c r="BE91" s="151"/>
      <c r="BF91" s="151"/>
      <c r="BG91" s="151"/>
      <c r="BH91" s="151"/>
      <c r="BI91" s="151"/>
      <c r="BJ91" s="151"/>
      <c r="BK91" s="151"/>
      <c r="BL91" s="151"/>
      <c r="BM91" s="151"/>
      <c r="BN91" s="151"/>
      <c r="BO91" s="151"/>
      <c r="BP91" s="151"/>
      <c r="BQ91" s="151"/>
      <c r="BR91" s="151"/>
      <c r="BS91" s="151"/>
      <c r="BT91" s="151"/>
      <c r="BU91" s="151"/>
      <c r="BV91" s="151"/>
      <c r="BW91" s="151"/>
      <c r="BX91" s="151"/>
      <c r="BY91" s="151"/>
      <c r="BZ91" s="151"/>
      <c r="CA91" s="151"/>
      <c r="CB91" s="151"/>
    </row>
    <row r="92" spans="1:80" s="134" customFormat="1" ht="30.75" customHeight="1" x14ac:dyDescent="0.2">
      <c r="A92" s="272" t="s">
        <v>150</v>
      </c>
      <c r="B92" s="273"/>
      <c r="C92" s="273"/>
      <c r="D92" s="273"/>
      <c r="E92" s="273"/>
      <c r="F92" s="273"/>
      <c r="G92" s="273"/>
      <c r="H92" s="273"/>
      <c r="I92" s="273"/>
      <c r="J92" s="273"/>
      <c r="K92" s="273"/>
      <c r="L92" s="273"/>
      <c r="M92" s="273"/>
      <c r="N92" s="273"/>
      <c r="O92" s="273"/>
      <c r="P92" s="273"/>
      <c r="Q92" s="273"/>
      <c r="R92" s="273"/>
      <c r="S92" s="273"/>
      <c r="T92" s="273"/>
      <c r="U92" s="273"/>
      <c r="V92" s="273"/>
      <c r="W92" s="273"/>
      <c r="X92" s="273"/>
      <c r="Y92" s="273"/>
      <c r="Z92" s="273"/>
      <c r="AA92" s="273"/>
      <c r="AB92" s="274"/>
      <c r="AC92" s="145" t="str">
        <f t="shared" ref="AC92:AC99" si="40">CONCATENATE(AA92,AB92)</f>
        <v/>
      </c>
      <c r="AD92" s="156"/>
      <c r="AE92" s="156"/>
      <c r="AF92" s="156"/>
      <c r="AG92" s="156"/>
      <c r="AH92" s="156"/>
      <c r="AI92" s="156"/>
      <c r="AJ92" s="157"/>
      <c r="AK92" s="157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/>
      <c r="BR92" s="15"/>
      <c r="BS92" s="15"/>
      <c r="BT92" s="15"/>
      <c r="BU92" s="15"/>
      <c r="BV92" s="15"/>
      <c r="BW92" s="15"/>
      <c r="BX92" s="15"/>
      <c r="BY92" s="15"/>
      <c r="BZ92" s="15"/>
      <c r="CA92" s="15"/>
      <c r="CB92" s="15"/>
    </row>
    <row r="93" spans="1:80" s="15" customFormat="1" ht="15.75" x14ac:dyDescent="0.2">
      <c r="A93" s="16" t="s">
        <v>10</v>
      </c>
      <c r="B93" s="265" t="s">
        <v>153</v>
      </c>
      <c r="C93" s="79" t="s">
        <v>158</v>
      </c>
      <c r="D93" s="8">
        <f t="shared" ref="D93:D100" si="41">SUM(F93:G93)</f>
        <v>156</v>
      </c>
      <c r="E93" s="5">
        <f t="shared" ref="E93:E100" si="42">SUM(J93,M93,P93,S93,V93,Y93)</f>
        <v>12</v>
      </c>
      <c r="F93" s="17">
        <f>SUM(H93,K93,N93,Q93,T93,W93)</f>
        <v>0</v>
      </c>
      <c r="G93" s="18">
        <f t="shared" ref="F93:G98" si="43">SUM(I93,L93,O93,R93,U93,X93)</f>
        <v>156</v>
      </c>
      <c r="H93" s="46"/>
      <c r="I93" s="47"/>
      <c r="J93" s="47"/>
      <c r="K93" s="123"/>
      <c r="L93" s="47"/>
      <c r="M93" s="47"/>
      <c r="N93" s="48"/>
      <c r="O93" s="47">
        <v>39</v>
      </c>
      <c r="P93" s="47">
        <v>3</v>
      </c>
      <c r="Q93" s="123"/>
      <c r="R93" s="47">
        <v>39</v>
      </c>
      <c r="S93" s="54">
        <v>3</v>
      </c>
      <c r="T93" s="47"/>
      <c r="U93" s="47">
        <v>39</v>
      </c>
      <c r="V93" s="47">
        <v>3</v>
      </c>
      <c r="W93" s="123"/>
      <c r="X93" s="47">
        <v>39</v>
      </c>
      <c r="Y93" s="47">
        <v>3</v>
      </c>
      <c r="Z93" s="51" t="s">
        <v>39</v>
      </c>
      <c r="AA93" s="52"/>
      <c r="AB93" s="53">
        <f>MAX(IF(J93&gt;0,1,0),IF(M93&gt;0,2,0),IF(P93&gt;0,3,0),IF(S93&gt;0,4,0),IF(V93&gt;0,5,0),IF(Y93&gt;0,6,0))</f>
        <v>6</v>
      </c>
      <c r="AC93" s="145" t="str">
        <f t="shared" si="40"/>
        <v>6</v>
      </c>
      <c r="AD93" s="156"/>
      <c r="AE93" s="156"/>
      <c r="AF93" s="156">
        <f>E93</f>
        <v>12</v>
      </c>
      <c r="AG93" s="156"/>
      <c r="AH93" s="156"/>
      <c r="AI93" s="156"/>
      <c r="AJ93" s="157"/>
      <c r="AK93" s="157"/>
    </row>
    <row r="94" spans="1:80" s="15" customFormat="1" ht="15.75" x14ac:dyDescent="0.2">
      <c r="A94" s="16"/>
      <c r="B94" s="267"/>
      <c r="C94" s="79" t="s">
        <v>164</v>
      </c>
      <c r="D94" s="8">
        <f t="shared" si="41"/>
        <v>13</v>
      </c>
      <c r="E94" s="5">
        <f t="shared" si="42"/>
        <v>1</v>
      </c>
      <c r="F94" s="17">
        <f>SUM(H94,K94,N94,Q94,T94,W94)</f>
        <v>13</v>
      </c>
      <c r="G94" s="18">
        <f t="shared" si="43"/>
        <v>0</v>
      </c>
      <c r="H94" s="46"/>
      <c r="I94" s="47"/>
      <c r="J94" s="47"/>
      <c r="K94" s="123"/>
      <c r="L94" s="47"/>
      <c r="M94" s="47"/>
      <c r="N94" s="48"/>
      <c r="O94" s="47"/>
      <c r="P94" s="47"/>
      <c r="Q94" s="123">
        <v>13</v>
      </c>
      <c r="R94" s="47"/>
      <c r="S94" s="54">
        <v>1</v>
      </c>
      <c r="T94" s="47"/>
      <c r="U94" s="47"/>
      <c r="V94" s="47"/>
      <c r="W94" s="123"/>
      <c r="X94" s="47"/>
      <c r="Y94" s="47"/>
      <c r="Z94" s="55" t="s">
        <v>39</v>
      </c>
      <c r="AA94" s="56"/>
      <c r="AB94" s="53">
        <f>MAX(IF(J94&gt;0,1,0),IF(M94&gt;0,2,0),IF(P94&gt;0,3,0),IF(S94&gt;0,4,0),IF(V94&gt;0,5,0),IF(Y94&gt;0,6,0))</f>
        <v>4</v>
      </c>
      <c r="AC94" s="145" t="str">
        <f t="shared" si="40"/>
        <v>4</v>
      </c>
      <c r="AD94" s="156"/>
      <c r="AE94" s="156"/>
      <c r="AF94" s="156"/>
      <c r="AG94" s="156"/>
      <c r="AH94" s="156"/>
      <c r="AI94" s="156"/>
      <c r="AJ94" s="157"/>
      <c r="AK94" s="157"/>
    </row>
    <row r="95" spans="1:80" s="15" customFormat="1" ht="15.75" x14ac:dyDescent="0.2">
      <c r="A95" s="16" t="s">
        <v>11</v>
      </c>
      <c r="B95" s="267"/>
      <c r="C95" s="79" t="s">
        <v>171</v>
      </c>
      <c r="D95" s="8">
        <f t="shared" si="41"/>
        <v>26</v>
      </c>
      <c r="E95" s="5">
        <f t="shared" si="42"/>
        <v>2</v>
      </c>
      <c r="F95" s="17">
        <f>SUM(H95,K95,N95,Q95,T95,W95)</f>
        <v>0</v>
      </c>
      <c r="G95" s="18">
        <f t="shared" si="43"/>
        <v>26</v>
      </c>
      <c r="H95" s="46"/>
      <c r="I95" s="47"/>
      <c r="J95" s="47"/>
      <c r="K95" s="123"/>
      <c r="L95" s="47"/>
      <c r="M95" s="47"/>
      <c r="N95" s="48"/>
      <c r="O95" s="47"/>
      <c r="P95" s="47"/>
      <c r="Q95" s="123"/>
      <c r="R95" s="47"/>
      <c r="S95" s="54"/>
      <c r="T95" s="47"/>
      <c r="U95" s="47">
        <v>13</v>
      </c>
      <c r="V95" s="47">
        <v>1</v>
      </c>
      <c r="W95" s="123"/>
      <c r="X95" s="47">
        <v>13</v>
      </c>
      <c r="Y95" s="47">
        <v>1</v>
      </c>
      <c r="Z95" s="55" t="s">
        <v>39</v>
      </c>
      <c r="AA95" s="56"/>
      <c r="AB95" s="57">
        <v>6</v>
      </c>
      <c r="AC95" s="145"/>
      <c r="AD95" s="156"/>
      <c r="AE95" s="156"/>
      <c r="AF95" s="156"/>
      <c r="AG95" s="156"/>
      <c r="AH95" s="156"/>
      <c r="AI95" s="156"/>
      <c r="AJ95" s="157"/>
      <c r="AK95" s="157"/>
    </row>
    <row r="96" spans="1:80" s="15" customFormat="1" ht="15.4" customHeight="1" x14ac:dyDescent="0.2">
      <c r="A96" s="16" t="s">
        <v>12</v>
      </c>
      <c r="B96" s="265" t="s">
        <v>161</v>
      </c>
      <c r="C96" s="79" t="s">
        <v>154</v>
      </c>
      <c r="D96" s="8">
        <f t="shared" si="41"/>
        <v>78</v>
      </c>
      <c r="E96" s="5">
        <f t="shared" si="42"/>
        <v>6</v>
      </c>
      <c r="F96" s="17">
        <f t="shared" si="43"/>
        <v>0</v>
      </c>
      <c r="G96" s="18">
        <f t="shared" si="43"/>
        <v>78</v>
      </c>
      <c r="H96" s="46"/>
      <c r="I96" s="47"/>
      <c r="J96" s="47"/>
      <c r="K96" s="123"/>
      <c r="L96" s="47"/>
      <c r="M96" s="47"/>
      <c r="N96" s="48"/>
      <c r="O96" s="47">
        <v>39</v>
      </c>
      <c r="P96" s="47">
        <v>3</v>
      </c>
      <c r="Q96" s="123"/>
      <c r="R96" s="47">
        <v>39</v>
      </c>
      <c r="S96" s="54">
        <v>3</v>
      </c>
      <c r="T96" s="47"/>
      <c r="U96" s="47"/>
      <c r="V96" s="47"/>
      <c r="W96" s="123"/>
      <c r="X96" s="47"/>
      <c r="Y96" s="47"/>
      <c r="Z96" s="55" t="s">
        <v>39</v>
      </c>
      <c r="AA96" s="56" t="s">
        <v>34</v>
      </c>
      <c r="AB96" s="57">
        <f>MAX(IF(J96&gt;0,1,0),IF(M96&gt;0,2,0),IF(P96&gt;0,3,0),IF(S96&gt;0,4,0),IF(V96&gt;0,5,0),IF(Y96&gt;0,6,0))</f>
        <v>4</v>
      </c>
      <c r="AC96" s="145" t="str">
        <f t="shared" si="40"/>
        <v>E4</v>
      </c>
      <c r="AD96" s="156"/>
      <c r="AE96" s="156">
        <f>E96</f>
        <v>6</v>
      </c>
      <c r="AF96" s="156"/>
      <c r="AG96" s="156"/>
      <c r="AH96" s="156"/>
      <c r="AI96" s="156"/>
      <c r="AJ96" s="157"/>
      <c r="AK96" s="157"/>
    </row>
    <row r="97" spans="1:80" s="15" customFormat="1" ht="15.75" x14ac:dyDescent="0.2">
      <c r="A97" s="16" t="s">
        <v>13</v>
      </c>
      <c r="B97" s="267"/>
      <c r="C97" s="79" t="s">
        <v>155</v>
      </c>
      <c r="D97" s="8">
        <f t="shared" si="41"/>
        <v>78</v>
      </c>
      <c r="E97" s="5">
        <f t="shared" si="42"/>
        <v>6</v>
      </c>
      <c r="F97" s="17">
        <f t="shared" si="43"/>
        <v>0</v>
      </c>
      <c r="G97" s="18">
        <f t="shared" si="43"/>
        <v>78</v>
      </c>
      <c r="H97" s="46"/>
      <c r="I97" s="47"/>
      <c r="J97" s="47"/>
      <c r="K97" s="123"/>
      <c r="L97" s="47"/>
      <c r="M97" s="47"/>
      <c r="N97" s="48"/>
      <c r="O97" s="47"/>
      <c r="P97" s="47"/>
      <c r="Q97" s="123"/>
      <c r="R97" s="47"/>
      <c r="S97" s="54"/>
      <c r="T97" s="47"/>
      <c r="U97" s="47">
        <v>39</v>
      </c>
      <c r="V97" s="47">
        <v>3</v>
      </c>
      <c r="W97" s="123"/>
      <c r="X97" s="47">
        <v>39</v>
      </c>
      <c r="Y97" s="47">
        <v>3</v>
      </c>
      <c r="Z97" s="55" t="s">
        <v>39</v>
      </c>
      <c r="AA97" s="56" t="s">
        <v>34</v>
      </c>
      <c r="AB97" s="57">
        <f>MAX(IF(J97&gt;0,1,0),IF(M97&gt;0,2,0),IF(P97&gt;0,3,0),IF(S97&gt;0,4,0),IF(V97&gt;0,5,0),IF(Y97&gt;0,6,0))</f>
        <v>6</v>
      </c>
      <c r="AC97" s="145" t="str">
        <f t="shared" si="40"/>
        <v>E6</v>
      </c>
      <c r="AD97" s="156"/>
      <c r="AE97" s="156">
        <f>E97</f>
        <v>6</v>
      </c>
      <c r="AF97" s="156"/>
      <c r="AG97" s="156"/>
      <c r="AH97" s="156"/>
      <c r="AI97" s="156"/>
      <c r="AJ97" s="157"/>
      <c r="AK97" s="157"/>
    </row>
    <row r="98" spans="1:80" s="15" customFormat="1" ht="15.75" x14ac:dyDescent="0.2">
      <c r="A98" s="16" t="s">
        <v>14</v>
      </c>
      <c r="B98" s="266"/>
      <c r="C98" s="79" t="s">
        <v>169</v>
      </c>
      <c r="D98" s="8">
        <f t="shared" si="41"/>
        <v>78</v>
      </c>
      <c r="E98" s="5">
        <f t="shared" si="42"/>
        <v>6</v>
      </c>
      <c r="F98" s="17">
        <f t="shared" si="43"/>
        <v>0</v>
      </c>
      <c r="G98" s="18">
        <f t="shared" si="43"/>
        <v>78</v>
      </c>
      <c r="H98" s="46"/>
      <c r="I98" s="47"/>
      <c r="J98" s="47"/>
      <c r="K98" s="123"/>
      <c r="L98" s="47"/>
      <c r="M98" s="47"/>
      <c r="N98" s="48"/>
      <c r="O98" s="47"/>
      <c r="P98" s="47"/>
      <c r="Q98" s="123"/>
      <c r="R98" s="47"/>
      <c r="S98" s="54"/>
      <c r="T98" s="47"/>
      <c r="U98" s="47"/>
      <c r="V98" s="47"/>
      <c r="W98" s="123"/>
      <c r="X98" s="47">
        <v>78</v>
      </c>
      <c r="Y98" s="47">
        <v>6</v>
      </c>
      <c r="Z98" s="55" t="s">
        <v>39</v>
      </c>
      <c r="AA98" s="56" t="s">
        <v>34</v>
      </c>
      <c r="AB98" s="57">
        <f>MAX(IF(J98&gt;0,1,0),IF(M98&gt;0,2,0),IF(P98&gt;0,3,0),IF(S98&gt;0,4,0),IF(V98&gt;0,5,0),IF(Y98&gt;0,6,0))</f>
        <v>6</v>
      </c>
      <c r="AC98" s="145"/>
      <c r="AD98" s="156"/>
      <c r="AE98" s="156"/>
      <c r="AF98" s="156"/>
      <c r="AG98" s="156"/>
      <c r="AH98" s="156"/>
      <c r="AI98" s="156"/>
      <c r="AJ98" s="157"/>
      <c r="AK98" s="157"/>
    </row>
    <row r="99" spans="1:80" s="15" customFormat="1" ht="15.75" x14ac:dyDescent="0.2">
      <c r="A99" s="16" t="s">
        <v>15</v>
      </c>
      <c r="B99" s="265" t="s">
        <v>153</v>
      </c>
      <c r="C99" s="79" t="s">
        <v>166</v>
      </c>
      <c r="D99" s="8">
        <f t="shared" si="41"/>
        <v>104</v>
      </c>
      <c r="E99" s="5">
        <f t="shared" si="42"/>
        <v>8</v>
      </c>
      <c r="F99" s="17">
        <f t="shared" ref="F99:G100" si="44">SUM(H99,K99,N99,Q99,T99,W99)</f>
        <v>0</v>
      </c>
      <c r="G99" s="18">
        <f t="shared" si="44"/>
        <v>104</v>
      </c>
      <c r="H99" s="46"/>
      <c r="I99" s="47"/>
      <c r="J99" s="47"/>
      <c r="K99" s="123"/>
      <c r="L99" s="47"/>
      <c r="M99" s="47"/>
      <c r="N99" s="48"/>
      <c r="O99" s="47">
        <v>26</v>
      </c>
      <c r="P99" s="47">
        <v>2</v>
      </c>
      <c r="Q99" s="123"/>
      <c r="R99" s="47">
        <v>26</v>
      </c>
      <c r="S99" s="54">
        <v>2</v>
      </c>
      <c r="T99" s="47"/>
      <c r="U99" s="47">
        <v>26</v>
      </c>
      <c r="V99" s="47">
        <v>2</v>
      </c>
      <c r="W99" s="123"/>
      <c r="X99" s="47">
        <v>26</v>
      </c>
      <c r="Y99" s="47">
        <v>2</v>
      </c>
      <c r="Z99" s="55" t="s">
        <v>39</v>
      </c>
      <c r="AA99" s="56"/>
      <c r="AB99" s="57">
        <f>MAX(IF(J99&gt;0,1,0),IF(M99&gt;0,2,0),IF(P99&gt;0,3,0),IF(S99&gt;0,4,0),IF(V99&gt;0,5,0),IF(Y99&gt;0,6,0))</f>
        <v>6</v>
      </c>
      <c r="AC99" s="145" t="str">
        <f t="shared" si="40"/>
        <v>6</v>
      </c>
      <c r="AD99" s="156"/>
      <c r="AE99" s="156">
        <f>E99</f>
        <v>8</v>
      </c>
      <c r="AF99" s="156"/>
      <c r="AG99" s="156"/>
      <c r="AH99" s="156"/>
      <c r="AI99" s="156"/>
      <c r="AJ99" s="157"/>
      <c r="AK99" s="157"/>
    </row>
    <row r="100" spans="1:80" s="15" customFormat="1" ht="16.5" thickBot="1" x14ac:dyDescent="0.25">
      <c r="A100" s="16" t="s">
        <v>16</v>
      </c>
      <c r="B100" s="267"/>
      <c r="C100" s="118" t="s">
        <v>157</v>
      </c>
      <c r="D100" s="8">
        <f t="shared" si="41"/>
        <v>364</v>
      </c>
      <c r="E100" s="5">
        <f t="shared" si="42"/>
        <v>28</v>
      </c>
      <c r="F100" s="17">
        <f t="shared" si="44"/>
        <v>143</v>
      </c>
      <c r="G100" s="18">
        <f t="shared" si="44"/>
        <v>221</v>
      </c>
      <c r="H100" s="46"/>
      <c r="I100" s="47"/>
      <c r="J100" s="47"/>
      <c r="K100" s="123">
        <v>13</v>
      </c>
      <c r="L100" s="47">
        <v>26</v>
      </c>
      <c r="M100" s="47">
        <v>3</v>
      </c>
      <c r="N100" s="48">
        <v>26</v>
      </c>
      <c r="O100" s="47">
        <v>26</v>
      </c>
      <c r="P100" s="47">
        <v>4</v>
      </c>
      <c r="Q100" s="123">
        <v>26</v>
      </c>
      <c r="R100" s="47">
        <v>39</v>
      </c>
      <c r="S100" s="54">
        <v>5</v>
      </c>
      <c r="T100" s="47">
        <v>39</v>
      </c>
      <c r="U100" s="47">
        <v>52</v>
      </c>
      <c r="V100" s="47">
        <v>7</v>
      </c>
      <c r="W100" s="123">
        <v>39</v>
      </c>
      <c r="X100" s="47">
        <v>78</v>
      </c>
      <c r="Y100" s="47">
        <v>9</v>
      </c>
      <c r="Z100" s="55" t="s">
        <v>39</v>
      </c>
      <c r="AA100" s="56"/>
      <c r="AB100" s="57">
        <f>MAX(IF(J100&gt;0,1,0),IF(M100&gt;0,2,0),IF(P100&gt;0,3,0),IF(S100&gt;0,4,0),IF(V100&gt;0,5,0),IF(Y100&gt;0,6,0))</f>
        <v>6</v>
      </c>
      <c r="AC100" s="145"/>
      <c r="AD100" s="156"/>
      <c r="AE100" s="156"/>
      <c r="AF100" s="156"/>
      <c r="AG100" s="156"/>
      <c r="AH100" s="156"/>
      <c r="AI100" s="156"/>
      <c r="AJ100" s="157"/>
      <c r="AK100" s="157"/>
    </row>
    <row r="101" spans="1:80" s="15" customFormat="1" ht="16.5" thickBot="1" x14ac:dyDescent="0.25">
      <c r="A101" s="26"/>
      <c r="B101" s="29"/>
      <c r="C101" s="38"/>
      <c r="D101" s="7">
        <f t="shared" ref="D101:Y101" si="45">SUM(D93:D100)</f>
        <v>897</v>
      </c>
      <c r="E101" s="7">
        <f t="shared" si="45"/>
        <v>69</v>
      </c>
      <c r="F101" s="7">
        <f t="shared" si="45"/>
        <v>156</v>
      </c>
      <c r="G101" s="7">
        <f t="shared" si="45"/>
        <v>741</v>
      </c>
      <c r="H101" s="181">
        <f t="shared" si="45"/>
        <v>0</v>
      </c>
      <c r="I101" s="138">
        <f t="shared" si="45"/>
        <v>0</v>
      </c>
      <c r="J101" s="138">
        <f t="shared" si="45"/>
        <v>0</v>
      </c>
      <c r="K101" s="182">
        <f t="shared" si="45"/>
        <v>13</v>
      </c>
      <c r="L101" s="138">
        <f t="shared" si="45"/>
        <v>26</v>
      </c>
      <c r="M101" s="138">
        <f t="shared" si="45"/>
        <v>3</v>
      </c>
      <c r="N101" s="183">
        <f t="shared" si="45"/>
        <v>26</v>
      </c>
      <c r="O101" s="135">
        <f t="shared" si="45"/>
        <v>130</v>
      </c>
      <c r="P101" s="184">
        <f t="shared" si="45"/>
        <v>12</v>
      </c>
      <c r="Q101" s="182">
        <f t="shared" si="45"/>
        <v>39</v>
      </c>
      <c r="R101" s="138">
        <f t="shared" si="45"/>
        <v>143</v>
      </c>
      <c r="S101" s="138">
        <f t="shared" si="45"/>
        <v>14</v>
      </c>
      <c r="T101" s="183">
        <f t="shared" si="45"/>
        <v>39</v>
      </c>
      <c r="U101" s="135">
        <f t="shared" si="45"/>
        <v>169</v>
      </c>
      <c r="V101" s="184">
        <f t="shared" si="45"/>
        <v>16</v>
      </c>
      <c r="W101" s="182">
        <f t="shared" si="45"/>
        <v>39</v>
      </c>
      <c r="X101" s="138">
        <f t="shared" si="45"/>
        <v>273</v>
      </c>
      <c r="Y101" s="138">
        <f t="shared" si="45"/>
        <v>24</v>
      </c>
      <c r="Z101" s="185"/>
      <c r="AA101" s="58"/>
      <c r="AB101" s="59"/>
      <c r="AC101" s="145" t="str">
        <f t="shared" ref="AC101:AC118" si="46">CONCATENATE(AA101,AB101)</f>
        <v/>
      </c>
      <c r="AD101" s="156"/>
      <c r="AE101" s="156">
        <f>SUM(AE10:AE99)</f>
        <v>98</v>
      </c>
      <c r="AF101" s="156">
        <f>SUM(AF10:AF99)</f>
        <v>65</v>
      </c>
      <c r="AG101" s="156">
        <f>SUM(AG10:AG99)</f>
        <v>19</v>
      </c>
      <c r="AH101" s="156">
        <f>SUM(AH10:AH99)</f>
        <v>19</v>
      </c>
      <c r="AI101" s="156"/>
      <c r="AJ101" s="157"/>
      <c r="AK101" s="157"/>
    </row>
    <row r="102" spans="1:80" s="134" customFormat="1" ht="18.75" customHeight="1" thickTop="1" thickBot="1" x14ac:dyDescent="0.25">
      <c r="A102" s="308" t="s">
        <v>20</v>
      </c>
      <c r="B102" s="308"/>
      <c r="C102" s="308"/>
      <c r="D102" s="308"/>
      <c r="E102" s="308"/>
      <c r="F102" s="308"/>
      <c r="G102" s="308"/>
      <c r="H102" s="308"/>
      <c r="I102" s="308"/>
      <c r="J102" s="308"/>
      <c r="K102" s="308"/>
      <c r="L102" s="308"/>
      <c r="M102" s="308"/>
      <c r="N102" s="308"/>
      <c r="O102" s="308"/>
      <c r="P102" s="308"/>
      <c r="Q102" s="308"/>
      <c r="R102" s="308"/>
      <c r="S102" s="308"/>
      <c r="T102" s="308"/>
      <c r="U102" s="308"/>
      <c r="V102" s="308"/>
      <c r="W102" s="308"/>
      <c r="X102" s="308"/>
      <c r="Y102" s="308"/>
      <c r="Z102" s="308"/>
      <c r="AA102" s="308"/>
      <c r="AB102" s="308"/>
      <c r="AC102" s="145" t="str">
        <f t="shared" si="46"/>
        <v/>
      </c>
      <c r="AD102" s="156"/>
      <c r="AE102" s="156"/>
      <c r="AF102" s="156"/>
      <c r="AG102" s="156"/>
      <c r="AH102" s="156"/>
      <c r="AI102" s="156"/>
      <c r="AJ102" s="157"/>
      <c r="AK102" s="157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  <c r="BM102" s="15"/>
      <c r="BN102" s="15"/>
      <c r="BO102" s="15"/>
      <c r="BP102" s="15"/>
      <c r="BQ102" s="15"/>
      <c r="BR102" s="15"/>
      <c r="BS102" s="15"/>
      <c r="BT102" s="15"/>
      <c r="BU102" s="15"/>
      <c r="BV102" s="15"/>
      <c r="BW102" s="15"/>
      <c r="BX102" s="15"/>
      <c r="BY102" s="15"/>
      <c r="BZ102" s="15"/>
      <c r="CA102" s="15"/>
      <c r="CB102" s="15"/>
    </row>
    <row r="103" spans="1:80" s="14" customFormat="1" ht="13.5" customHeight="1" thickTop="1" x14ac:dyDescent="0.2">
      <c r="A103" s="237" t="s">
        <v>31</v>
      </c>
      <c r="B103" s="238"/>
      <c r="C103" s="239"/>
      <c r="D103" s="237" t="s">
        <v>26</v>
      </c>
      <c r="E103" s="239"/>
      <c r="F103" s="237" t="s">
        <v>22</v>
      </c>
      <c r="G103" s="239"/>
      <c r="H103" s="317" t="s">
        <v>1</v>
      </c>
      <c r="I103" s="228"/>
      <c r="J103" s="228"/>
      <c r="K103" s="228"/>
      <c r="L103" s="228"/>
      <c r="M103" s="229"/>
      <c r="N103" s="227" t="s">
        <v>2</v>
      </c>
      <c r="O103" s="228"/>
      <c r="P103" s="228"/>
      <c r="Q103" s="228"/>
      <c r="R103" s="228"/>
      <c r="S103" s="229"/>
      <c r="T103" s="227" t="s">
        <v>3</v>
      </c>
      <c r="U103" s="228"/>
      <c r="V103" s="228"/>
      <c r="W103" s="228"/>
      <c r="X103" s="228"/>
      <c r="Y103" s="229"/>
      <c r="Z103" s="403" t="s">
        <v>26</v>
      </c>
      <c r="AA103" s="404"/>
      <c r="AB103" s="405"/>
      <c r="AC103" s="145" t="str">
        <f t="shared" si="46"/>
        <v/>
      </c>
      <c r="AD103" s="154"/>
      <c r="AE103" s="154"/>
      <c r="AF103" s="154"/>
      <c r="AG103" s="154"/>
      <c r="AH103" s="154"/>
      <c r="AI103" s="154"/>
      <c r="AJ103" s="155"/>
      <c r="AK103" s="155"/>
    </row>
    <row r="104" spans="1:80" s="14" customFormat="1" ht="11.25" customHeight="1" x14ac:dyDescent="0.2">
      <c r="A104" s="240"/>
      <c r="B104" s="241"/>
      <c r="C104" s="242"/>
      <c r="D104" s="246"/>
      <c r="E104" s="247"/>
      <c r="F104" s="246"/>
      <c r="G104" s="247"/>
      <c r="H104" s="386" t="s">
        <v>4</v>
      </c>
      <c r="I104" s="387"/>
      <c r="J104" s="388"/>
      <c r="K104" s="392" t="s">
        <v>5</v>
      </c>
      <c r="L104" s="387"/>
      <c r="M104" s="393"/>
      <c r="N104" s="396" t="s">
        <v>6</v>
      </c>
      <c r="O104" s="387"/>
      <c r="P104" s="388"/>
      <c r="Q104" s="392" t="s">
        <v>7</v>
      </c>
      <c r="R104" s="387"/>
      <c r="S104" s="393"/>
      <c r="T104" s="396" t="s">
        <v>8</v>
      </c>
      <c r="U104" s="387"/>
      <c r="V104" s="388"/>
      <c r="W104" s="392" t="s">
        <v>9</v>
      </c>
      <c r="X104" s="387"/>
      <c r="Y104" s="393"/>
      <c r="Z104" s="406"/>
      <c r="AA104" s="407"/>
      <c r="AB104" s="408"/>
      <c r="AC104" s="145" t="str">
        <f t="shared" si="46"/>
        <v/>
      </c>
      <c r="AD104" s="154"/>
      <c r="AE104" s="154"/>
      <c r="AF104" s="154"/>
      <c r="AG104" s="154"/>
      <c r="AH104" s="154"/>
      <c r="AI104" s="154"/>
      <c r="AJ104" s="155"/>
      <c r="AK104" s="155"/>
    </row>
    <row r="105" spans="1:80" s="14" customFormat="1" ht="15" customHeight="1" thickBot="1" x14ac:dyDescent="0.25">
      <c r="A105" s="243"/>
      <c r="B105" s="244"/>
      <c r="C105" s="245"/>
      <c r="D105" s="165" t="s">
        <v>27</v>
      </c>
      <c r="E105" s="166" t="s">
        <v>23</v>
      </c>
      <c r="F105" s="175" t="s">
        <v>25</v>
      </c>
      <c r="G105" s="174" t="s">
        <v>24</v>
      </c>
      <c r="H105" s="389"/>
      <c r="I105" s="390"/>
      <c r="J105" s="391"/>
      <c r="K105" s="394"/>
      <c r="L105" s="390"/>
      <c r="M105" s="395"/>
      <c r="N105" s="397"/>
      <c r="O105" s="390"/>
      <c r="P105" s="391"/>
      <c r="Q105" s="394"/>
      <c r="R105" s="390"/>
      <c r="S105" s="395"/>
      <c r="T105" s="397"/>
      <c r="U105" s="390"/>
      <c r="V105" s="391"/>
      <c r="W105" s="394"/>
      <c r="X105" s="390"/>
      <c r="Y105" s="395"/>
      <c r="Z105" s="319" t="s">
        <v>27</v>
      </c>
      <c r="AA105" s="320"/>
      <c r="AB105" s="167" t="s">
        <v>32</v>
      </c>
      <c r="AC105" s="145" t="str">
        <f t="shared" si="46"/>
        <v>EC TS</v>
      </c>
      <c r="AD105" s="154"/>
      <c r="AE105" s="154"/>
      <c r="AF105" s="154"/>
      <c r="AG105" s="154"/>
      <c r="AH105" s="154"/>
      <c r="AI105" s="154"/>
      <c r="AJ105" s="155"/>
      <c r="AK105" s="155"/>
    </row>
    <row r="106" spans="1:80" s="15" customFormat="1" ht="36.75" customHeight="1" thickTop="1" x14ac:dyDescent="0.2">
      <c r="A106" s="400" t="s">
        <v>173</v>
      </c>
      <c r="B106" s="401"/>
      <c r="C106" s="402"/>
      <c r="D106" s="9">
        <f>E106*13</f>
        <v>1755</v>
      </c>
      <c r="E106" s="176">
        <v>135</v>
      </c>
      <c r="F106" s="257">
        <f>SUM(F20,F53,F61,F65,F79)</f>
        <v>624</v>
      </c>
      <c r="G106" s="289">
        <f>SUM(G20,G53,G61,G65,G79)</f>
        <v>2280</v>
      </c>
      <c r="H106" s="302" t="s">
        <v>22</v>
      </c>
      <c r="I106" s="285"/>
      <c r="J106" s="292">
        <f>SUM(J20,J53,J61,J65,J79)</f>
        <v>31</v>
      </c>
      <c r="K106" s="284" t="s">
        <v>22</v>
      </c>
      <c r="L106" s="285"/>
      <c r="M106" s="261">
        <f>SUM(M20,M53,M61,M65,M79)</f>
        <v>30</v>
      </c>
      <c r="N106" s="298" t="s">
        <v>22</v>
      </c>
      <c r="O106" s="285"/>
      <c r="P106" s="292">
        <f>SUM(P20,P53,P61,P65,P79)</f>
        <v>30</v>
      </c>
      <c r="Q106" s="284" t="s">
        <v>22</v>
      </c>
      <c r="R106" s="285"/>
      <c r="S106" s="261">
        <f>SUM(S20,S53,S61,S65,S79)</f>
        <v>30</v>
      </c>
      <c r="T106" s="298" t="s">
        <v>22</v>
      </c>
      <c r="U106" s="285"/>
      <c r="V106" s="292">
        <f>SUM(V20,V53,V61,V65,V79)</f>
        <v>30</v>
      </c>
      <c r="W106" s="284" t="s">
        <v>22</v>
      </c>
      <c r="X106" s="285"/>
      <c r="Y106" s="261">
        <f>SUM(Y20,Y53,Y61,Y65,Y79)</f>
        <v>30</v>
      </c>
      <c r="Z106" s="412">
        <f>H113+K113+N113+Q113+T113+W113</f>
        <v>2904</v>
      </c>
      <c r="AA106" s="413"/>
      <c r="AB106" s="409">
        <f>SUM(J113,M113,P113,S113,V113,Y113)</f>
        <v>181</v>
      </c>
      <c r="AC106" s="145" t="str">
        <f t="shared" si="46"/>
        <v>181</v>
      </c>
      <c r="AD106" s="156"/>
      <c r="AE106" s="156"/>
      <c r="AF106" s="156"/>
      <c r="AG106" s="156"/>
      <c r="AH106" s="156"/>
      <c r="AI106" s="156"/>
      <c r="AJ106" s="157"/>
      <c r="AK106" s="157"/>
    </row>
    <row r="107" spans="1:80" s="15" customFormat="1" ht="24" customHeight="1" x14ac:dyDescent="0.2">
      <c r="A107" s="254" t="s">
        <v>172</v>
      </c>
      <c r="B107" s="255"/>
      <c r="C107" s="256"/>
      <c r="D107" s="10">
        <f>E107*13</f>
        <v>390</v>
      </c>
      <c r="E107" s="177">
        <v>30</v>
      </c>
      <c r="F107" s="258"/>
      <c r="G107" s="290"/>
      <c r="H107" s="60">
        <f>SUM(H20,H53,H61,H65,H79)</f>
        <v>169</v>
      </c>
      <c r="I107" s="61">
        <f>SUM(I20,I53,I61,I79,I65)</f>
        <v>234</v>
      </c>
      <c r="J107" s="293"/>
      <c r="K107" s="61">
        <f>SUM(K20,K53,K61,K65,K79)</f>
        <v>143</v>
      </c>
      <c r="L107" s="61">
        <f>SUM(L20,L53,L61,L65,L79)</f>
        <v>247</v>
      </c>
      <c r="M107" s="262"/>
      <c r="N107" s="62">
        <f>SUM(N20,N53,N61,N65,N79)</f>
        <v>104</v>
      </c>
      <c r="O107" s="61">
        <f>SUM(O20,O53,O61,O65,O79)</f>
        <v>474</v>
      </c>
      <c r="P107" s="293"/>
      <c r="Q107" s="61">
        <f>SUM(Q20,Q53,Q61,Q65,Q79)</f>
        <v>65</v>
      </c>
      <c r="R107" s="61">
        <f>SUM(R20,R53,R65,R79,R61)</f>
        <v>500</v>
      </c>
      <c r="S107" s="262"/>
      <c r="T107" s="62">
        <f>SUM(T20,T53,T61,T65,T79)</f>
        <v>78</v>
      </c>
      <c r="U107" s="61">
        <f>SUM(U20,U53,U61,U65,U79)</f>
        <v>500</v>
      </c>
      <c r="V107" s="293"/>
      <c r="W107" s="61">
        <f>SUM(W20,W53,W61,W65,W79)</f>
        <v>65</v>
      </c>
      <c r="X107" s="61">
        <f>SUM(X20,X53,X61,X65,X79)</f>
        <v>325</v>
      </c>
      <c r="Y107" s="262"/>
      <c r="Z107" s="414"/>
      <c r="AA107" s="415"/>
      <c r="AB107" s="410"/>
      <c r="AC107" s="145" t="str">
        <f t="shared" si="46"/>
        <v/>
      </c>
      <c r="AD107" s="156"/>
      <c r="AE107" s="156"/>
      <c r="AF107" s="156"/>
      <c r="AG107" s="156"/>
      <c r="AH107" s="156"/>
      <c r="AI107" s="156"/>
      <c r="AJ107" s="157"/>
      <c r="AK107" s="157"/>
    </row>
    <row r="108" spans="1:80" s="15" customFormat="1" ht="17.25" customHeight="1" x14ac:dyDescent="0.2">
      <c r="A108" s="254" t="s">
        <v>174</v>
      </c>
      <c r="B108" s="255"/>
      <c r="C108" s="256"/>
      <c r="D108" s="75">
        <f>E108*13</f>
        <v>195</v>
      </c>
      <c r="E108" s="168">
        <v>15</v>
      </c>
      <c r="F108" s="258"/>
      <c r="G108" s="290"/>
      <c r="H108" s="230">
        <f>SUM(H107:I107)</f>
        <v>403</v>
      </c>
      <c r="I108" s="226"/>
      <c r="J108" s="294"/>
      <c r="K108" s="234">
        <f>SUM(K107:L107)</f>
        <v>390</v>
      </c>
      <c r="L108" s="226"/>
      <c r="M108" s="263"/>
      <c r="N108" s="225">
        <f>SUM(N107:O107)</f>
        <v>578</v>
      </c>
      <c r="O108" s="226"/>
      <c r="P108" s="294"/>
      <c r="Q108" s="234">
        <f>SUM(Q107:R107)</f>
        <v>565</v>
      </c>
      <c r="R108" s="226"/>
      <c r="S108" s="263"/>
      <c r="T108" s="225">
        <f>SUM(T107:U107)</f>
        <v>578</v>
      </c>
      <c r="U108" s="226"/>
      <c r="V108" s="294"/>
      <c r="W108" s="234">
        <f>SUM(W107:X107)</f>
        <v>390</v>
      </c>
      <c r="X108" s="226"/>
      <c r="Y108" s="263"/>
      <c r="Z108" s="414"/>
      <c r="AA108" s="415"/>
      <c r="AB108" s="410"/>
      <c r="AC108" s="145" t="str">
        <f t="shared" si="46"/>
        <v/>
      </c>
      <c r="AD108" s="156"/>
      <c r="AE108" s="156"/>
      <c r="AF108" s="156"/>
      <c r="AG108" s="156"/>
      <c r="AH108" s="156"/>
      <c r="AI108" s="156"/>
      <c r="AJ108" s="157"/>
      <c r="AK108" s="157"/>
    </row>
    <row r="109" spans="1:80" s="15" customFormat="1" ht="17.25" customHeight="1" x14ac:dyDescent="0.2">
      <c r="A109" s="254"/>
      <c r="B109" s="255"/>
      <c r="C109" s="256"/>
      <c r="D109" s="11"/>
      <c r="E109" s="178"/>
      <c r="F109" s="258"/>
      <c r="G109" s="290"/>
      <c r="H109" s="230" t="s">
        <v>48</v>
      </c>
      <c r="I109" s="278"/>
      <c r="J109" s="278"/>
      <c r="K109" s="278"/>
      <c r="L109" s="278"/>
      <c r="M109" s="278"/>
      <c r="N109" s="278"/>
      <c r="O109" s="278"/>
      <c r="P109" s="278"/>
      <c r="Q109" s="278"/>
      <c r="R109" s="278"/>
      <c r="S109" s="278"/>
      <c r="T109" s="278"/>
      <c r="U109" s="278"/>
      <c r="V109" s="278"/>
      <c r="W109" s="278"/>
      <c r="X109" s="278"/>
      <c r="Y109" s="279"/>
      <c r="Z109" s="414"/>
      <c r="AA109" s="415"/>
      <c r="AB109" s="410"/>
      <c r="AC109" s="145" t="str">
        <f t="shared" si="46"/>
        <v/>
      </c>
      <c r="AD109" s="156"/>
      <c r="AE109" s="156"/>
      <c r="AF109" s="156"/>
      <c r="AG109" s="156"/>
      <c r="AH109" s="156"/>
      <c r="AI109" s="156"/>
      <c r="AJ109" s="157"/>
      <c r="AK109" s="157"/>
    </row>
    <row r="110" spans="1:80" s="15" customFormat="1" ht="17.25" customHeight="1" x14ac:dyDescent="0.2">
      <c r="A110" s="254" t="s">
        <v>42</v>
      </c>
      <c r="B110" s="255"/>
      <c r="C110" s="256"/>
      <c r="D110" s="11">
        <f>D65</f>
        <v>720</v>
      </c>
      <c r="E110" s="178">
        <f>E65</f>
        <v>12</v>
      </c>
      <c r="F110" s="258"/>
      <c r="G110" s="290"/>
      <c r="H110" s="63">
        <f>H107/13</f>
        <v>13</v>
      </c>
      <c r="I110" s="64">
        <f>I107/13</f>
        <v>18</v>
      </c>
      <c r="J110" s="85"/>
      <c r="K110" s="64">
        <f>K107/13</f>
        <v>11</v>
      </c>
      <c r="L110" s="64">
        <f>L107/13</f>
        <v>19</v>
      </c>
      <c r="M110" s="85"/>
      <c r="N110" s="65">
        <f>N107/13</f>
        <v>8</v>
      </c>
      <c r="O110" s="64">
        <f>O107/13</f>
        <v>36.46153846153846</v>
      </c>
      <c r="P110" s="85"/>
      <c r="Q110" s="64">
        <f>Q107/13</f>
        <v>5</v>
      </c>
      <c r="R110" s="64">
        <f>R107/13</f>
        <v>38.46153846153846</v>
      </c>
      <c r="S110" s="86"/>
      <c r="T110" s="66">
        <f>T107/13</f>
        <v>6</v>
      </c>
      <c r="U110" s="64">
        <f>U107/13</f>
        <v>38.46153846153846</v>
      </c>
      <c r="V110" s="85"/>
      <c r="W110" s="64">
        <f>W107/13</f>
        <v>5</v>
      </c>
      <c r="X110" s="64">
        <f>X107/13</f>
        <v>25</v>
      </c>
      <c r="Y110" s="86"/>
      <c r="Z110" s="414"/>
      <c r="AA110" s="415"/>
      <c r="AB110" s="410"/>
      <c r="AC110" s="145" t="str">
        <f t="shared" si="46"/>
        <v/>
      </c>
      <c r="AD110" s="156"/>
      <c r="AE110" s="156"/>
      <c r="AF110" s="156"/>
      <c r="AG110" s="156"/>
      <c r="AH110" s="156"/>
      <c r="AI110" s="156"/>
      <c r="AJ110" s="157"/>
      <c r="AK110" s="157"/>
    </row>
    <row r="111" spans="1:80" s="15" customFormat="1" ht="17.25" customHeight="1" x14ac:dyDescent="0.2">
      <c r="A111" s="254" t="s">
        <v>151</v>
      </c>
      <c r="B111" s="255"/>
      <c r="C111" s="256"/>
      <c r="D111" s="11">
        <f>D101</f>
        <v>897</v>
      </c>
      <c r="E111" s="178">
        <f>E101</f>
        <v>69</v>
      </c>
      <c r="F111" s="258"/>
      <c r="G111" s="290"/>
      <c r="H111" s="230">
        <f>H108/13</f>
        <v>31</v>
      </c>
      <c r="I111" s="226"/>
      <c r="J111" s="85"/>
      <c r="K111" s="234">
        <f>K108/13</f>
        <v>30</v>
      </c>
      <c r="L111" s="226"/>
      <c r="M111" s="85"/>
      <c r="N111" s="225">
        <f>N108/13</f>
        <v>44.46153846153846</v>
      </c>
      <c r="O111" s="226"/>
      <c r="P111" s="85"/>
      <c r="Q111" s="234">
        <f>Q108/13</f>
        <v>43.46153846153846</v>
      </c>
      <c r="R111" s="226"/>
      <c r="S111" s="86"/>
      <c r="T111" s="225">
        <f>T108/13</f>
        <v>44.46153846153846</v>
      </c>
      <c r="U111" s="226"/>
      <c r="V111" s="85"/>
      <c r="W111" s="234">
        <f>W108/13</f>
        <v>30</v>
      </c>
      <c r="X111" s="226"/>
      <c r="Y111" s="86"/>
      <c r="Z111" s="414"/>
      <c r="AA111" s="415"/>
      <c r="AB111" s="410"/>
      <c r="AC111" s="145" t="str">
        <f t="shared" si="46"/>
        <v/>
      </c>
      <c r="AD111" s="156"/>
      <c r="AE111" s="156"/>
      <c r="AF111" s="156"/>
      <c r="AG111" s="156"/>
      <c r="AH111" s="156"/>
      <c r="AI111" s="156"/>
      <c r="AJ111" s="157"/>
      <c r="AK111" s="157"/>
    </row>
    <row r="112" spans="1:80" s="15" customFormat="1" ht="17.25" customHeight="1" x14ac:dyDescent="0.2">
      <c r="A112" s="254" t="s">
        <v>152</v>
      </c>
      <c r="B112" s="255"/>
      <c r="C112" s="256"/>
      <c r="D112" s="67">
        <f>D111/Z106</f>
        <v>0.30888429752066116</v>
      </c>
      <c r="E112" s="179">
        <f>E111/AB106</f>
        <v>0.38121546961325969</v>
      </c>
      <c r="F112" s="258"/>
      <c r="G112" s="290"/>
      <c r="H112" s="305" t="s">
        <v>49</v>
      </c>
      <c r="I112" s="306"/>
      <c r="J112" s="306"/>
      <c r="K112" s="306"/>
      <c r="L112" s="306"/>
      <c r="M112" s="306"/>
      <c r="N112" s="306"/>
      <c r="O112" s="306"/>
      <c r="P112" s="306"/>
      <c r="Q112" s="306"/>
      <c r="R112" s="306"/>
      <c r="S112" s="306"/>
      <c r="T112" s="306"/>
      <c r="U112" s="306"/>
      <c r="V112" s="306"/>
      <c r="W112" s="306"/>
      <c r="X112" s="306"/>
      <c r="Y112" s="307"/>
      <c r="Z112" s="414"/>
      <c r="AA112" s="415"/>
      <c r="AB112" s="410"/>
      <c r="AC112" s="145" t="str">
        <f t="shared" si="46"/>
        <v/>
      </c>
      <c r="AD112" s="156"/>
      <c r="AE112" s="156"/>
      <c r="AF112" s="156"/>
      <c r="AG112" s="156"/>
      <c r="AH112" s="156"/>
      <c r="AI112" s="156"/>
      <c r="AJ112" s="157"/>
      <c r="AK112" s="157"/>
    </row>
    <row r="113" spans="1:37" s="15" customFormat="1" ht="17.25" customHeight="1" thickBot="1" x14ac:dyDescent="0.25">
      <c r="A113" s="254"/>
      <c r="B113" s="255"/>
      <c r="C113" s="256"/>
      <c r="D113" s="8"/>
      <c r="E113" s="180"/>
      <c r="F113" s="259"/>
      <c r="G113" s="291"/>
      <c r="H113" s="318">
        <f>SUM(H20:I20,H53:I53,H61:I61,H65:I65,H79:I79)</f>
        <v>403</v>
      </c>
      <c r="I113" s="236"/>
      <c r="J113" s="119">
        <f>SUM(J20,J53,J61,J65,J79)</f>
        <v>31</v>
      </c>
      <c r="K113" s="235">
        <f>SUM(K20:L20,K53:L53,K61:L61,K65:L65,K79,L79)</f>
        <v>390</v>
      </c>
      <c r="L113" s="236"/>
      <c r="M113" s="120">
        <f>SUM(M20,M53,M61,M65,M79)</f>
        <v>30</v>
      </c>
      <c r="N113" s="260">
        <f>SUM(N20:O20,N53:O53,N61:O61,N65:O65,N79:O79)</f>
        <v>578</v>
      </c>
      <c r="O113" s="236"/>
      <c r="P113" s="119">
        <f>SUM(P20,P53,P61,P65,P79)</f>
        <v>30</v>
      </c>
      <c r="Q113" s="235">
        <f>SUM(Q20:R20,Q53:R53,Q61:R61,Q65:R65,Q79:R79)</f>
        <v>565</v>
      </c>
      <c r="R113" s="236"/>
      <c r="S113" s="120">
        <f>SUM(S20,S53,S61,S65,S79)</f>
        <v>30</v>
      </c>
      <c r="T113" s="260">
        <f>SUM(T20:U20,T53:U53,T61:U61,T65:U65,T79:U79)</f>
        <v>578</v>
      </c>
      <c r="U113" s="236"/>
      <c r="V113" s="119">
        <f>SUM(V20,V53,V61,V65,V79)</f>
        <v>30</v>
      </c>
      <c r="W113" s="235">
        <f>SUM(W20:X20,W53:X53,W61:X61,W65:X65,W79:X79)</f>
        <v>390</v>
      </c>
      <c r="X113" s="236"/>
      <c r="Y113" s="120">
        <f>SUM(Y20,Y53,Y61,Y65,Y79)</f>
        <v>30</v>
      </c>
      <c r="Z113" s="416"/>
      <c r="AA113" s="417"/>
      <c r="AB113" s="411"/>
      <c r="AC113" s="145" t="str">
        <f t="shared" si="46"/>
        <v/>
      </c>
      <c r="AD113" s="156"/>
      <c r="AE113" s="156"/>
      <c r="AF113" s="156"/>
      <c r="AG113" s="156"/>
      <c r="AH113" s="156"/>
      <c r="AI113" s="156"/>
      <c r="AJ113" s="157"/>
      <c r="AK113" s="157"/>
    </row>
    <row r="114" spans="1:37" s="15" customFormat="1" ht="18" customHeight="1" thickTop="1" thickBot="1" x14ac:dyDescent="0.25">
      <c r="A114" s="299"/>
      <c r="B114" s="300"/>
      <c r="C114" s="301"/>
      <c r="D114" s="3"/>
      <c r="E114" s="3"/>
      <c r="F114" s="303">
        <f>SUM(F106:G113)</f>
        <v>2904</v>
      </c>
      <c r="G114" s="304"/>
      <c r="H114" s="281" t="str">
        <f>IF(Z106=2340,Z106,"Nieprawidłowa liczba godzin. Powinno być 2340")</f>
        <v>Nieprawidłowa liczba godzin. Powinno być 2340</v>
      </c>
      <c r="I114" s="282"/>
      <c r="J114" s="282"/>
      <c r="K114" s="282"/>
      <c r="L114" s="282"/>
      <c r="M114" s="282"/>
      <c r="N114" s="282"/>
      <c r="O114" s="282"/>
      <c r="P114" s="282"/>
      <c r="Q114" s="282"/>
      <c r="R114" s="282"/>
      <c r="S114" s="282"/>
      <c r="T114" s="282"/>
      <c r="U114" s="282"/>
      <c r="V114" s="282"/>
      <c r="W114" s="282"/>
      <c r="X114" s="282"/>
      <c r="Y114" s="283"/>
      <c r="Z114" s="398">
        <f>IF(AB106&lt;180,"Brakuje ECTS!",AB106)</f>
        <v>181</v>
      </c>
      <c r="AA114" s="399"/>
      <c r="AB114" s="399"/>
      <c r="AC114" s="145" t="str">
        <f t="shared" si="46"/>
        <v/>
      </c>
      <c r="AD114" s="156"/>
      <c r="AE114" s="156"/>
      <c r="AF114" s="156"/>
      <c r="AG114" s="156"/>
      <c r="AH114" s="156"/>
      <c r="AI114" s="156"/>
      <c r="AJ114" s="157"/>
      <c r="AK114" s="157"/>
    </row>
    <row r="115" spans="1:37" s="15" customFormat="1" ht="13.5" customHeight="1" thickBot="1" x14ac:dyDescent="0.25">
      <c r="A115" s="295" t="s">
        <v>21</v>
      </c>
      <c r="B115" s="296"/>
      <c r="C115" s="297"/>
      <c r="D115" s="231">
        <f>SUM(H115:Y115)</f>
        <v>16</v>
      </c>
      <c r="E115" s="232"/>
      <c r="F115" s="232"/>
      <c r="G115" s="233"/>
      <c r="H115" s="251">
        <f>COUNTIF(AC11:AC132,"E1")</f>
        <v>3</v>
      </c>
      <c r="I115" s="249"/>
      <c r="J115" s="250"/>
      <c r="K115" s="248">
        <f>COUNTIF(AC11:AC132,"E2")</f>
        <v>3</v>
      </c>
      <c r="L115" s="249"/>
      <c r="M115" s="250"/>
      <c r="N115" s="248">
        <f>COUNTIF(AC11:AC132,"E3")</f>
        <v>4</v>
      </c>
      <c r="O115" s="249"/>
      <c r="P115" s="250"/>
      <c r="Q115" s="248">
        <f>COUNTIF(AC11:AC132,"E4")</f>
        <v>2</v>
      </c>
      <c r="R115" s="249"/>
      <c r="S115" s="250"/>
      <c r="T115" s="248">
        <f>COUNTIF(AC11:AC132,"E5")</f>
        <v>1</v>
      </c>
      <c r="U115" s="249"/>
      <c r="V115" s="250"/>
      <c r="W115" s="248">
        <f>COUNTIF(AC11:AC132,"E6")</f>
        <v>3</v>
      </c>
      <c r="X115" s="249"/>
      <c r="Y115" s="280"/>
      <c r="Z115" s="286"/>
      <c r="AA115" s="287"/>
      <c r="AB115" s="288"/>
      <c r="AC115" s="145" t="str">
        <f t="shared" si="46"/>
        <v/>
      </c>
      <c r="AD115" s="156"/>
      <c r="AE115" s="156"/>
      <c r="AF115" s="156"/>
      <c r="AG115" s="156"/>
      <c r="AH115" s="156"/>
      <c r="AI115" s="156"/>
      <c r="AJ115" s="157"/>
      <c r="AK115" s="157"/>
    </row>
    <row r="116" spans="1:37" s="15" customFormat="1" ht="15.75" customHeight="1" thickTop="1" thickBot="1" x14ac:dyDescent="0.25">
      <c r="A116" s="252" t="s">
        <v>37</v>
      </c>
      <c r="B116" s="253"/>
      <c r="C116" s="253"/>
      <c r="D116" s="253"/>
      <c r="E116" s="253"/>
      <c r="F116" s="253"/>
      <c r="G116" s="253"/>
      <c r="H116" s="253"/>
      <c r="I116" s="253"/>
      <c r="J116" s="253"/>
      <c r="K116" s="253"/>
      <c r="L116" s="253"/>
      <c r="M116" s="253"/>
      <c r="N116" s="253"/>
      <c r="O116" s="253"/>
      <c r="P116" s="253"/>
      <c r="Q116" s="253"/>
      <c r="R116" s="253"/>
      <c r="S116" s="253"/>
      <c r="T116" s="253"/>
      <c r="U116" s="253"/>
      <c r="V116" s="253"/>
      <c r="W116" s="253"/>
      <c r="X116" s="253"/>
      <c r="Y116" s="253"/>
      <c r="Z116" s="253"/>
      <c r="AA116" s="253"/>
      <c r="AB116" s="253"/>
      <c r="AC116" s="145" t="str">
        <f t="shared" si="46"/>
        <v/>
      </c>
      <c r="AD116" s="156"/>
      <c r="AE116" s="156"/>
      <c r="AF116" s="156"/>
      <c r="AG116" s="156"/>
      <c r="AH116" s="156"/>
      <c r="AI116" s="156"/>
      <c r="AJ116" s="157"/>
      <c r="AK116" s="157"/>
    </row>
    <row r="117" spans="1:37" s="15" customFormat="1" ht="16.5" thickTop="1" x14ac:dyDescent="0.2">
      <c r="A117" s="264" t="s">
        <v>81</v>
      </c>
      <c r="B117" s="264"/>
      <c r="C117" s="264"/>
      <c r="D117" s="264"/>
      <c r="E117" s="264"/>
      <c r="F117" s="264"/>
      <c r="G117" s="264"/>
      <c r="H117" s="264"/>
      <c r="I117" s="264"/>
      <c r="J117" s="264"/>
      <c r="K117" s="264"/>
      <c r="L117" s="264"/>
      <c r="M117" s="264"/>
      <c r="N117" s="264"/>
      <c r="O117" s="264"/>
      <c r="P117" s="264"/>
      <c r="Q117" s="264"/>
      <c r="R117" s="264"/>
      <c r="S117" s="264"/>
      <c r="T117" s="264"/>
      <c r="U117" s="264"/>
      <c r="V117" s="264"/>
      <c r="W117" s="264"/>
      <c r="X117" s="264"/>
      <c r="Y117" s="264"/>
      <c r="Z117" s="264"/>
      <c r="AA117" s="264"/>
      <c r="AB117" s="264"/>
      <c r="AC117" s="145" t="str">
        <f t="shared" si="46"/>
        <v/>
      </c>
      <c r="AD117" s="156"/>
      <c r="AE117" s="156"/>
      <c r="AF117" s="156"/>
      <c r="AG117" s="156"/>
      <c r="AH117" s="156"/>
      <c r="AI117" s="156"/>
      <c r="AJ117" s="157"/>
      <c r="AK117" s="157"/>
    </row>
    <row r="118" spans="1:37" s="15" customFormat="1" ht="15.75" x14ac:dyDescent="0.2">
      <c r="A118" s="224" t="s">
        <v>131</v>
      </c>
      <c r="B118" s="224"/>
      <c r="C118" s="224"/>
      <c r="D118" s="224"/>
      <c r="E118" s="224"/>
      <c r="F118" s="224"/>
      <c r="G118" s="224"/>
      <c r="H118" s="224"/>
      <c r="I118" s="224"/>
      <c r="J118" s="224"/>
      <c r="K118" s="224"/>
      <c r="L118" s="224"/>
      <c r="M118" s="224"/>
      <c r="N118" s="224"/>
      <c r="O118" s="224"/>
      <c r="P118" s="224"/>
      <c r="Q118" s="224"/>
      <c r="R118" s="224"/>
      <c r="S118" s="224"/>
      <c r="T118" s="224"/>
      <c r="U118" s="224"/>
      <c r="V118" s="224"/>
      <c r="W118" s="224"/>
      <c r="X118" s="224"/>
      <c r="Y118" s="224"/>
      <c r="Z118" s="224"/>
      <c r="AA118" s="224"/>
      <c r="AB118" s="224"/>
      <c r="AC118" s="145" t="str">
        <f t="shared" si="46"/>
        <v/>
      </c>
      <c r="AD118" s="156"/>
      <c r="AE118" s="156"/>
      <c r="AF118" s="156"/>
      <c r="AG118" s="156"/>
      <c r="AH118" s="156"/>
      <c r="AI118" s="156"/>
      <c r="AJ118" s="157"/>
      <c r="AK118" s="157"/>
    </row>
    <row r="119" spans="1:37" s="15" customFormat="1" ht="15.75" x14ac:dyDescent="0.2">
      <c r="A119" s="224" t="s">
        <v>163</v>
      </c>
      <c r="B119" s="224"/>
      <c r="C119" s="224"/>
      <c r="D119" s="224"/>
      <c r="E119" s="224"/>
      <c r="F119" s="224"/>
      <c r="G119" s="224"/>
      <c r="H119" s="224"/>
      <c r="I119" s="224"/>
      <c r="J119" s="224"/>
      <c r="K119" s="224"/>
      <c r="L119" s="224"/>
      <c r="M119" s="224"/>
      <c r="N119" s="224"/>
      <c r="O119" s="224"/>
      <c r="P119" s="224"/>
      <c r="Q119" s="224"/>
      <c r="R119" s="224"/>
      <c r="S119" s="224"/>
      <c r="T119" s="224"/>
      <c r="U119" s="224"/>
      <c r="V119" s="224"/>
      <c r="W119" s="224"/>
      <c r="X119" s="224"/>
      <c r="Y119" s="224"/>
      <c r="Z119" s="224"/>
      <c r="AA119" s="224"/>
      <c r="AB119" s="224"/>
      <c r="AC119" s="145"/>
      <c r="AD119" s="156"/>
      <c r="AE119" s="156"/>
      <c r="AF119" s="156"/>
      <c r="AG119" s="156"/>
      <c r="AH119" s="156"/>
      <c r="AI119" s="156"/>
      <c r="AJ119" s="157"/>
      <c r="AK119" s="157"/>
    </row>
    <row r="120" spans="1:37" s="15" customFormat="1" ht="15.75" x14ac:dyDescent="0.2">
      <c r="A120" s="224" t="s">
        <v>165</v>
      </c>
      <c r="B120" s="224"/>
      <c r="C120" s="224"/>
      <c r="D120" s="224"/>
      <c r="E120" s="224"/>
      <c r="F120" s="224"/>
      <c r="G120" s="224"/>
      <c r="H120" s="224"/>
      <c r="I120" s="224"/>
      <c r="J120" s="224"/>
      <c r="K120" s="224"/>
      <c r="L120" s="224"/>
      <c r="M120" s="224"/>
      <c r="N120" s="224"/>
      <c r="O120" s="224"/>
      <c r="P120" s="224"/>
      <c r="Q120" s="224"/>
      <c r="R120" s="224"/>
      <c r="S120" s="224"/>
      <c r="T120" s="224"/>
      <c r="U120" s="224"/>
      <c r="V120" s="224"/>
      <c r="W120" s="224"/>
      <c r="X120" s="224"/>
      <c r="Y120" s="224"/>
      <c r="Z120" s="224"/>
      <c r="AA120" s="224"/>
      <c r="AB120" s="224"/>
      <c r="AC120" s="145"/>
      <c r="AD120" s="156"/>
      <c r="AE120" s="156"/>
      <c r="AF120" s="156"/>
      <c r="AG120" s="156"/>
      <c r="AH120" s="156"/>
      <c r="AI120" s="156"/>
      <c r="AJ120" s="157"/>
      <c r="AK120" s="157"/>
    </row>
    <row r="121" spans="1:37" s="15" customFormat="1" ht="15.75" x14ac:dyDescent="0.2">
      <c r="A121" s="224" t="s">
        <v>167</v>
      </c>
      <c r="B121" s="224"/>
      <c r="C121" s="224"/>
      <c r="D121" s="224"/>
      <c r="E121" s="224"/>
      <c r="F121" s="224"/>
      <c r="G121" s="224"/>
      <c r="H121" s="224"/>
      <c r="I121" s="224"/>
      <c r="J121" s="224"/>
      <c r="K121" s="224"/>
      <c r="L121" s="224"/>
      <c r="M121" s="224"/>
      <c r="N121" s="224"/>
      <c r="O121" s="224"/>
      <c r="P121" s="224"/>
      <c r="Q121" s="224"/>
      <c r="R121" s="224"/>
      <c r="S121" s="224"/>
      <c r="T121" s="224"/>
      <c r="U121" s="224"/>
      <c r="V121" s="224"/>
      <c r="W121" s="224"/>
      <c r="X121" s="224"/>
      <c r="Y121" s="224"/>
      <c r="Z121" s="224"/>
      <c r="AA121" s="224"/>
      <c r="AB121" s="224"/>
      <c r="AC121" s="145"/>
      <c r="AD121" s="156"/>
      <c r="AE121" s="156"/>
      <c r="AF121" s="156"/>
      <c r="AG121" s="156"/>
      <c r="AH121" s="156"/>
      <c r="AI121" s="156"/>
      <c r="AJ121" s="157"/>
      <c r="AK121" s="157"/>
    </row>
    <row r="122" spans="1:37" s="15" customFormat="1" ht="34.5" customHeight="1" x14ac:dyDescent="0.2">
      <c r="A122" s="223" t="s">
        <v>168</v>
      </c>
      <c r="B122" s="223"/>
      <c r="C122" s="223"/>
      <c r="D122" s="223"/>
      <c r="E122" s="223"/>
      <c r="F122" s="223"/>
      <c r="G122" s="223"/>
      <c r="H122" s="223"/>
      <c r="I122" s="223"/>
      <c r="J122" s="223"/>
      <c r="K122" s="223"/>
      <c r="L122" s="223"/>
      <c r="M122" s="223"/>
      <c r="N122" s="223"/>
      <c r="O122" s="223"/>
      <c r="P122" s="223"/>
      <c r="Q122" s="223"/>
      <c r="R122" s="223"/>
      <c r="S122" s="223"/>
      <c r="T122" s="223"/>
      <c r="U122" s="223"/>
      <c r="V122" s="223"/>
      <c r="W122" s="223"/>
      <c r="X122" s="223"/>
      <c r="Y122" s="223"/>
      <c r="Z122" s="223"/>
      <c r="AA122" s="223"/>
      <c r="AB122" s="223"/>
      <c r="AC122" s="145"/>
      <c r="AD122" s="156"/>
      <c r="AE122" s="156"/>
      <c r="AF122" s="156"/>
      <c r="AG122" s="156"/>
      <c r="AH122" s="156"/>
      <c r="AI122" s="156"/>
      <c r="AJ122" s="157"/>
      <c r="AK122" s="157"/>
    </row>
    <row r="123" spans="1:37" ht="15.75" x14ac:dyDescent="0.2">
      <c r="A123" s="385" t="s">
        <v>175</v>
      </c>
      <c r="B123" s="385"/>
      <c r="C123" s="385"/>
      <c r="D123" s="385"/>
      <c r="E123" s="385"/>
      <c r="F123" s="385"/>
      <c r="G123" s="385"/>
      <c r="H123" s="385"/>
      <c r="I123" s="385"/>
      <c r="J123" s="385"/>
      <c r="K123" s="385"/>
      <c r="L123" s="385"/>
      <c r="M123" s="385"/>
      <c r="N123" s="385"/>
      <c r="O123" s="385"/>
      <c r="P123" s="385"/>
      <c r="Q123" s="385"/>
      <c r="R123" s="385"/>
      <c r="S123" s="385"/>
      <c r="T123" s="385"/>
      <c r="U123" s="385"/>
      <c r="V123" s="385"/>
      <c r="W123" s="385"/>
      <c r="X123" s="385"/>
      <c r="Y123" s="385"/>
      <c r="Z123" s="385"/>
      <c r="AA123" s="385"/>
      <c r="AB123" s="385"/>
      <c r="AC123" s="145" t="e">
        <f>CONCATENATE(#REF!,#REF!)</f>
        <v>#REF!</v>
      </c>
    </row>
    <row r="124" spans="1:37" ht="33.75" customHeight="1" x14ac:dyDescent="0.2">
      <c r="A124" s="382" t="s">
        <v>182</v>
      </c>
      <c r="B124" s="383"/>
      <c r="C124" s="383"/>
      <c r="D124" s="383"/>
      <c r="E124" s="383"/>
      <c r="F124" s="383"/>
      <c r="G124" s="383"/>
      <c r="H124" s="383"/>
      <c r="I124" s="383"/>
      <c r="J124" s="383"/>
      <c r="K124" s="383"/>
      <c r="L124" s="383"/>
      <c r="M124" s="383"/>
      <c r="N124" s="383"/>
      <c r="O124" s="383"/>
      <c r="P124" s="383"/>
      <c r="Q124" s="383"/>
      <c r="R124" s="383"/>
      <c r="S124" s="383"/>
      <c r="T124" s="383"/>
      <c r="U124" s="383"/>
      <c r="V124" s="383"/>
      <c r="W124" s="383"/>
      <c r="X124" s="383"/>
      <c r="Y124" s="383"/>
      <c r="Z124" s="383"/>
      <c r="AA124" s="383"/>
      <c r="AB124" s="383"/>
      <c r="AC124" s="145" t="e">
        <f>CONCATENATE(#REF!,#REF!)</f>
        <v>#REF!</v>
      </c>
    </row>
    <row r="125" spans="1:37" ht="15.75" x14ac:dyDescent="0.2">
      <c r="A125" s="384" t="s">
        <v>178</v>
      </c>
      <c r="B125" s="384"/>
      <c r="C125" s="384"/>
      <c r="D125" s="384"/>
      <c r="E125" s="384"/>
      <c r="F125" s="384"/>
      <c r="G125" s="384"/>
      <c r="H125" s="384"/>
      <c r="I125" s="384"/>
      <c r="J125" s="384"/>
      <c r="K125" s="384"/>
      <c r="L125" s="384"/>
      <c r="M125" s="384"/>
      <c r="N125" s="384"/>
      <c r="O125" s="384"/>
      <c r="P125" s="384"/>
      <c r="Q125" s="384"/>
      <c r="R125" s="384"/>
      <c r="S125" s="384"/>
      <c r="T125" s="384"/>
      <c r="U125" s="384"/>
      <c r="V125" s="384"/>
      <c r="W125" s="384"/>
      <c r="X125" s="384"/>
      <c r="Y125" s="384"/>
      <c r="Z125" s="384"/>
      <c r="AA125" s="384"/>
      <c r="AB125" s="384"/>
      <c r="AC125" s="145" t="str">
        <f t="shared" ref="AC125:AC132" si="47">CONCATENATE(AA124,AB124)</f>
        <v/>
      </c>
    </row>
    <row r="126" spans="1:37" ht="15.75" x14ac:dyDescent="0.2">
      <c r="AC126" s="145" t="str">
        <f t="shared" si="47"/>
        <v/>
      </c>
    </row>
    <row r="127" spans="1:37" ht="15.75" x14ac:dyDescent="0.2">
      <c r="AC127" s="145" t="str">
        <f t="shared" si="47"/>
        <v/>
      </c>
    </row>
    <row r="128" spans="1:37" ht="15.75" x14ac:dyDescent="0.2">
      <c r="AC128" s="145" t="str">
        <f t="shared" si="47"/>
        <v/>
      </c>
    </row>
    <row r="129" spans="1:29" ht="15.75" x14ac:dyDescent="0.2">
      <c r="AC129" s="145" t="str">
        <f t="shared" si="47"/>
        <v/>
      </c>
    </row>
    <row r="130" spans="1:29" ht="15.75" x14ac:dyDescent="0.2">
      <c r="AC130" s="145" t="str">
        <f t="shared" si="47"/>
        <v/>
      </c>
    </row>
    <row r="131" spans="1:29" ht="15.75" x14ac:dyDescent="0.2">
      <c r="AC131" s="145" t="str">
        <f t="shared" si="47"/>
        <v/>
      </c>
    </row>
    <row r="132" spans="1:29" ht="15.75" x14ac:dyDescent="0.2">
      <c r="A132" s="12"/>
      <c r="B132" s="137"/>
      <c r="C132" s="12"/>
      <c r="D132" s="12"/>
      <c r="E132" s="12"/>
      <c r="J132" s="12"/>
      <c r="M132" s="12"/>
      <c r="P132" s="12"/>
      <c r="S132" s="12"/>
      <c r="V132" s="12"/>
      <c r="Y132" s="12"/>
      <c r="Z132" s="12"/>
      <c r="AA132" s="12"/>
      <c r="AB132" s="12"/>
      <c r="AC132" s="145" t="str">
        <f t="shared" si="47"/>
        <v/>
      </c>
    </row>
    <row r="133" spans="1:29" ht="15.75" x14ac:dyDescent="0.2">
      <c r="AC133" s="145" t="str">
        <f t="shared" ref="AC133:AC138" si="48">CONCATENATE(AA133,AB133)</f>
        <v/>
      </c>
    </row>
    <row r="134" spans="1:29" ht="15.75" x14ac:dyDescent="0.2">
      <c r="AC134" s="145" t="str">
        <f t="shared" si="48"/>
        <v/>
      </c>
    </row>
    <row r="135" spans="1:29" ht="15.75" x14ac:dyDescent="0.2">
      <c r="AC135" s="145" t="str">
        <f t="shared" si="48"/>
        <v/>
      </c>
    </row>
    <row r="136" spans="1:29" ht="15.75" x14ac:dyDescent="0.2">
      <c r="AC136" s="145" t="str">
        <f t="shared" si="48"/>
        <v/>
      </c>
    </row>
    <row r="137" spans="1:29" ht="15.75" x14ac:dyDescent="0.2">
      <c r="AC137" s="145" t="str">
        <f t="shared" si="48"/>
        <v/>
      </c>
    </row>
    <row r="138" spans="1:29" ht="15.75" x14ac:dyDescent="0.2">
      <c r="AC138" s="145" t="str">
        <f t="shared" si="48"/>
        <v/>
      </c>
    </row>
  </sheetData>
  <sheetProtection selectLockedCells="1"/>
  <mergeCells count="146">
    <mergeCell ref="A124:AB124"/>
    <mergeCell ref="A125:AB125"/>
    <mergeCell ref="A123:AB123"/>
    <mergeCell ref="A119:AB119"/>
    <mergeCell ref="H104:J105"/>
    <mergeCell ref="K104:M105"/>
    <mergeCell ref="N104:P105"/>
    <mergeCell ref="Q104:S105"/>
    <mergeCell ref="T104:V105"/>
    <mergeCell ref="W104:Y105"/>
    <mergeCell ref="M106:M108"/>
    <mergeCell ref="Z114:AB114"/>
    <mergeCell ref="A111:C111"/>
    <mergeCell ref="N108:O108"/>
    <mergeCell ref="A106:C106"/>
    <mergeCell ref="Z103:AB104"/>
    <mergeCell ref="AB106:AB113"/>
    <mergeCell ref="Q113:R113"/>
    <mergeCell ref="Z106:AA113"/>
    <mergeCell ref="Y106:Y108"/>
    <mergeCell ref="T108:U108"/>
    <mergeCell ref="N111:O111"/>
    <mergeCell ref="Q111:R111"/>
    <mergeCell ref="K113:L113"/>
    <mergeCell ref="A1:AB1"/>
    <mergeCell ref="A4:AB4"/>
    <mergeCell ref="V7:V8"/>
    <mergeCell ref="T7:T8"/>
    <mergeCell ref="D7:E7"/>
    <mergeCell ref="L7:L8"/>
    <mergeCell ref="K7:K8"/>
    <mergeCell ref="T6:V6"/>
    <mergeCell ref="R7:R8"/>
    <mergeCell ref="S7:S8"/>
    <mergeCell ref="M7:M8"/>
    <mergeCell ref="K6:M6"/>
    <mergeCell ref="N6:P6"/>
    <mergeCell ref="Q7:Q8"/>
    <mergeCell ref="H5:M5"/>
    <mergeCell ref="H6:J6"/>
    <mergeCell ref="Y7:Y8"/>
    <mergeCell ref="N5:S5"/>
    <mergeCell ref="A2:AB2"/>
    <mergeCell ref="J7:J8"/>
    <mergeCell ref="N7:N8"/>
    <mergeCell ref="A3:AB3"/>
    <mergeCell ref="P7:P8"/>
    <mergeCell ref="A9:AB9"/>
    <mergeCell ref="G7:G8"/>
    <mergeCell ref="I7:I8"/>
    <mergeCell ref="F7:F8"/>
    <mergeCell ref="O7:O8"/>
    <mergeCell ref="Z5:Z8"/>
    <mergeCell ref="X7:X8"/>
    <mergeCell ref="A10:AB10"/>
    <mergeCell ref="A5:A8"/>
    <mergeCell ref="C5:C8"/>
    <mergeCell ref="Q6:S6"/>
    <mergeCell ref="D5:G6"/>
    <mergeCell ref="H7:H8"/>
    <mergeCell ref="T5:Y5"/>
    <mergeCell ref="W7:W8"/>
    <mergeCell ref="AA5:AB8"/>
    <mergeCell ref="W6:Y6"/>
    <mergeCell ref="U7:U8"/>
    <mergeCell ref="A102:AB102"/>
    <mergeCell ref="A80:AB80"/>
    <mergeCell ref="B68:B78"/>
    <mergeCell ref="B81:B90"/>
    <mergeCell ref="T113:U113"/>
    <mergeCell ref="N103:S103"/>
    <mergeCell ref="Q106:R106"/>
    <mergeCell ref="H103:M103"/>
    <mergeCell ref="H113:I113"/>
    <mergeCell ref="P106:P108"/>
    <mergeCell ref="W106:X106"/>
    <mergeCell ref="Z105:AA105"/>
    <mergeCell ref="K108:L108"/>
    <mergeCell ref="Q115:S115"/>
    <mergeCell ref="H109:Y109"/>
    <mergeCell ref="W115:Y115"/>
    <mergeCell ref="H114:Y114"/>
    <mergeCell ref="K106:L106"/>
    <mergeCell ref="Z115:AB115"/>
    <mergeCell ref="G106:G113"/>
    <mergeCell ref="J106:J108"/>
    <mergeCell ref="A115:C115"/>
    <mergeCell ref="A107:C107"/>
    <mergeCell ref="A110:C110"/>
    <mergeCell ref="V106:V108"/>
    <mergeCell ref="T106:U106"/>
    <mergeCell ref="W108:X108"/>
    <mergeCell ref="N106:O106"/>
    <mergeCell ref="Q108:R108"/>
    <mergeCell ref="A114:C114"/>
    <mergeCell ref="H108:I108"/>
    <mergeCell ref="H106:I106"/>
    <mergeCell ref="F114:G114"/>
    <mergeCell ref="A108:C108"/>
    <mergeCell ref="A113:C113"/>
    <mergeCell ref="K115:M115"/>
    <mergeCell ref="H112:Y112"/>
    <mergeCell ref="B11:B12"/>
    <mergeCell ref="B13:B16"/>
    <mergeCell ref="B35:B39"/>
    <mergeCell ref="B57:B60"/>
    <mergeCell ref="B22:B28"/>
    <mergeCell ref="B29:B34"/>
    <mergeCell ref="B55:B56"/>
    <mergeCell ref="B93:B95"/>
    <mergeCell ref="B99:B100"/>
    <mergeCell ref="B96:B98"/>
    <mergeCell ref="B40:B44"/>
    <mergeCell ref="B17:B19"/>
    <mergeCell ref="B45:B50"/>
    <mergeCell ref="B63:B64"/>
    <mergeCell ref="A21:AB21"/>
    <mergeCell ref="A54:AB54"/>
    <mergeCell ref="A66:AB66"/>
    <mergeCell ref="A67:AB67"/>
    <mergeCell ref="A92:AB92"/>
    <mergeCell ref="A62:AB62"/>
    <mergeCell ref="A122:AB122"/>
    <mergeCell ref="A120:AB120"/>
    <mergeCell ref="A121:AB121"/>
    <mergeCell ref="T111:U111"/>
    <mergeCell ref="T103:Y103"/>
    <mergeCell ref="H111:I111"/>
    <mergeCell ref="D115:G115"/>
    <mergeCell ref="K111:L111"/>
    <mergeCell ref="W113:X113"/>
    <mergeCell ref="A103:C105"/>
    <mergeCell ref="F103:G104"/>
    <mergeCell ref="T115:V115"/>
    <mergeCell ref="N115:P115"/>
    <mergeCell ref="H115:J115"/>
    <mergeCell ref="D103:E104"/>
    <mergeCell ref="A118:AB118"/>
    <mergeCell ref="A116:AB116"/>
    <mergeCell ref="A109:C109"/>
    <mergeCell ref="A112:C112"/>
    <mergeCell ref="F106:F113"/>
    <mergeCell ref="W111:X111"/>
    <mergeCell ref="N113:O113"/>
    <mergeCell ref="S106:S108"/>
    <mergeCell ref="A117:AB117"/>
  </mergeCells>
  <phoneticPr fontId="0" type="noConversion"/>
  <printOptions horizontalCentered="1" verticalCentered="1" gridLines="1"/>
  <pageMargins left="0.23622047244094491" right="0.23622047244094491" top="0.15748031496062992" bottom="0.15748031496062992" header="0.11811023622047245" footer="0.11811023622047245"/>
  <pageSetup paperSize="9" scale="48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TIR I ST. OP</vt:lpstr>
      <vt:lpstr>'TIR I ST. OP'!Obszar_wydruku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rektorat</cp:lastModifiedBy>
  <cp:lastPrinted>2022-05-23T09:25:17Z</cp:lastPrinted>
  <dcterms:created xsi:type="dcterms:W3CDTF">1997-02-26T13:46:56Z</dcterms:created>
  <dcterms:modified xsi:type="dcterms:W3CDTF">2022-05-23T09:25:20Z</dcterms:modified>
</cp:coreProperties>
</file>