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_Nowotarska\Desktop\Rady Wydziału\RW_2022\2. RW 17.05.2022\Uchwały\"/>
    </mc:Choice>
  </mc:AlternateContent>
  <bookViews>
    <workbookView xWindow="0" yWindow="0" windowWidth="25200" windowHeight="11385"/>
  </bookViews>
  <sheets>
    <sheet name="BW I" sheetId="8" r:id="rId1"/>
  </sheets>
  <definedNames>
    <definedName name="_xlnm.Print_Area" localSheetId="0">'BW I'!$A$4:$AC$70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5" i="8" l="1"/>
  <c r="F45" i="8"/>
  <c r="H39" i="8" l="1"/>
  <c r="H40" i="8"/>
  <c r="H41" i="8"/>
  <c r="H42" i="8"/>
  <c r="H38" i="8"/>
  <c r="G39" i="8"/>
  <c r="G40" i="8"/>
  <c r="G41" i="8"/>
  <c r="G42" i="8"/>
  <c r="G38" i="8"/>
  <c r="F39" i="8"/>
  <c r="F40" i="8"/>
  <c r="F41" i="8"/>
  <c r="F42" i="8"/>
  <c r="F38" i="8"/>
  <c r="H25" i="8"/>
  <c r="H26" i="8"/>
  <c r="H27" i="8"/>
  <c r="H28" i="8"/>
  <c r="H29" i="8"/>
  <c r="H30" i="8"/>
  <c r="H31" i="8"/>
  <c r="H32" i="8"/>
  <c r="H33" i="8"/>
  <c r="H34" i="8"/>
  <c r="H35" i="8"/>
  <c r="H24" i="8"/>
  <c r="G25" i="8"/>
  <c r="G26" i="8"/>
  <c r="G27" i="8"/>
  <c r="E27" i="8" s="1"/>
  <c r="G28" i="8"/>
  <c r="G29" i="8"/>
  <c r="G30" i="8"/>
  <c r="G31" i="8"/>
  <c r="E31" i="8" s="1"/>
  <c r="G32" i="8"/>
  <c r="E32" i="8" s="1"/>
  <c r="G33" i="8"/>
  <c r="E33" i="8" s="1"/>
  <c r="G34" i="8"/>
  <c r="G35" i="8"/>
  <c r="E35" i="8" s="1"/>
  <c r="G24" i="8"/>
  <c r="F25" i="8"/>
  <c r="F26" i="8"/>
  <c r="F27" i="8"/>
  <c r="F28" i="8"/>
  <c r="F29" i="8"/>
  <c r="F30" i="8"/>
  <c r="F31" i="8"/>
  <c r="F32" i="8"/>
  <c r="F33" i="8"/>
  <c r="F34" i="8"/>
  <c r="F35" i="8"/>
  <c r="F24" i="8"/>
  <c r="E25" i="8"/>
  <c r="E30" i="8"/>
  <c r="H14" i="8"/>
  <c r="H15" i="8"/>
  <c r="H16" i="8"/>
  <c r="E16" i="8" s="1"/>
  <c r="H17" i="8"/>
  <c r="E17" i="8" s="1"/>
  <c r="H18" i="8"/>
  <c r="H19" i="8"/>
  <c r="H20" i="8"/>
  <c r="H21" i="8"/>
  <c r="H13" i="8"/>
  <c r="G14" i="8"/>
  <c r="G15" i="8"/>
  <c r="E15" i="8" s="1"/>
  <c r="G16" i="8"/>
  <c r="G17" i="8"/>
  <c r="G18" i="8"/>
  <c r="E18" i="8" s="1"/>
  <c r="G19" i="8"/>
  <c r="G20" i="8"/>
  <c r="G21" i="8"/>
  <c r="G13" i="8"/>
  <c r="F14" i="8"/>
  <c r="F15" i="8"/>
  <c r="F16" i="8"/>
  <c r="F17" i="8"/>
  <c r="F18" i="8"/>
  <c r="F19" i="8"/>
  <c r="F20" i="8"/>
  <c r="F21" i="8"/>
  <c r="F13" i="8"/>
  <c r="E24" i="8" l="1"/>
  <c r="E28" i="8"/>
  <c r="E41" i="8"/>
  <c r="E29" i="8"/>
  <c r="E20" i="8"/>
  <c r="E26" i="8"/>
  <c r="E19" i="8"/>
  <c r="E42" i="8"/>
  <c r="E39" i="8"/>
  <c r="E21" i="8"/>
  <c r="E34" i="8"/>
  <c r="E40" i="8"/>
  <c r="E38" i="8"/>
  <c r="E14" i="8"/>
  <c r="E13" i="8"/>
  <c r="AD32" i="8" l="1"/>
  <c r="AD33" i="8"/>
  <c r="AD34" i="8"/>
  <c r="AD35" i="8"/>
  <c r="AD36" i="8"/>
  <c r="AD37" i="8"/>
  <c r="AD42" i="8"/>
  <c r="AD43" i="8"/>
  <c r="AD44" i="8"/>
  <c r="AD14" i="8"/>
  <c r="AD15" i="8"/>
  <c r="AD16" i="8"/>
  <c r="AD17" i="8"/>
  <c r="AD18" i="8"/>
  <c r="AD19" i="8"/>
  <c r="AD20" i="8"/>
  <c r="AD21" i="8"/>
  <c r="AD22" i="8"/>
  <c r="AD23" i="8"/>
  <c r="AD25" i="8"/>
  <c r="AD26" i="8"/>
  <c r="AD28" i="8"/>
  <c r="AD29" i="8"/>
  <c r="AD31" i="8"/>
  <c r="F43" i="8" l="1"/>
  <c r="F53" i="8" s="1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G45" i="8"/>
  <c r="E45" i="8" s="1"/>
  <c r="AC45" i="8"/>
  <c r="AD45" i="8" s="1"/>
  <c r="F46" i="8"/>
  <c r="F54" i="8" s="1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D46" i="8"/>
  <c r="AD47" i="8"/>
  <c r="AD48" i="8"/>
  <c r="AD49" i="8"/>
  <c r="AD50" i="8"/>
  <c r="AD52" i="8"/>
  <c r="AD53" i="8"/>
  <c r="AD54" i="8"/>
  <c r="AD55" i="8"/>
  <c r="AD56" i="8"/>
  <c r="AD57" i="8"/>
  <c r="AD58" i="8"/>
  <c r="E43" i="8" l="1"/>
  <c r="E53" i="8" s="1"/>
  <c r="G46" i="8"/>
  <c r="E46" i="8" s="1"/>
  <c r="E54" i="8" s="1"/>
  <c r="U22" i="8"/>
  <c r="V22" i="8"/>
  <c r="W22" i="8"/>
  <c r="X22" i="8"/>
  <c r="Y22" i="8"/>
  <c r="Z22" i="8"/>
  <c r="R22" i="8"/>
  <c r="O22" i="8"/>
  <c r="L22" i="8"/>
  <c r="J22" i="8"/>
  <c r="K22" i="8"/>
  <c r="M22" i="8"/>
  <c r="N22" i="8"/>
  <c r="P22" i="8"/>
  <c r="Q22" i="8"/>
  <c r="S22" i="8"/>
  <c r="T22" i="8"/>
  <c r="AD59" i="8" l="1"/>
  <c r="AD60" i="8"/>
  <c r="AD61" i="8"/>
  <c r="AD62" i="8"/>
  <c r="AD63" i="8"/>
  <c r="AD71" i="8"/>
  <c r="AD72" i="8"/>
  <c r="AD73" i="8"/>
  <c r="AD74" i="8"/>
  <c r="AD75" i="8"/>
  <c r="AD76" i="8"/>
  <c r="AD77" i="8"/>
  <c r="AD78" i="8"/>
  <c r="AD79" i="8"/>
  <c r="AD80" i="8"/>
  <c r="AD81" i="8"/>
  <c r="AD82" i="8"/>
  <c r="AD83" i="8"/>
  <c r="AC39" i="8" l="1"/>
  <c r="AD39" i="8" s="1"/>
  <c r="I22" i="8"/>
  <c r="U36" i="8"/>
  <c r="S36" i="8"/>
  <c r="S52" i="8" s="1"/>
  <c r="S55" i="8" s="1"/>
  <c r="V36" i="8"/>
  <c r="V52" i="8" s="1"/>
  <c r="V55" i="8" s="1"/>
  <c r="W36" i="8"/>
  <c r="Z36" i="8"/>
  <c r="Y36" i="8"/>
  <c r="Y52" i="8" s="1"/>
  <c r="Y55" i="8" s="1"/>
  <c r="T36" i="8"/>
  <c r="Z51" i="8" l="1"/>
  <c r="Z58" i="8"/>
  <c r="U58" i="8"/>
  <c r="U52" i="8"/>
  <c r="W58" i="8"/>
  <c r="W51" i="8"/>
  <c r="T58" i="8"/>
  <c r="T51" i="8"/>
  <c r="AC27" i="8"/>
  <c r="AD27" i="8" s="1"/>
  <c r="U53" i="8" l="1"/>
  <c r="U56" i="8" s="1"/>
  <c r="U55" i="8"/>
  <c r="J36" i="8"/>
  <c r="J52" i="8" s="1"/>
  <c r="J55" i="8" s="1"/>
  <c r="I36" i="8" l="1"/>
  <c r="K36" i="8"/>
  <c r="L36" i="8"/>
  <c r="M36" i="8"/>
  <c r="M52" i="8" s="1"/>
  <c r="M55" i="8" s="1"/>
  <c r="N36" i="8"/>
  <c r="O36" i="8"/>
  <c r="P36" i="8"/>
  <c r="P52" i="8" s="1"/>
  <c r="P55" i="8" s="1"/>
  <c r="Q36" i="8"/>
  <c r="R36" i="8"/>
  <c r="X36" i="8"/>
  <c r="Q58" i="8" l="1"/>
  <c r="Q51" i="8"/>
  <c r="R58" i="8"/>
  <c r="R52" i="8"/>
  <c r="I58" i="8"/>
  <c r="I52" i="8"/>
  <c r="L52" i="8"/>
  <c r="L58" i="8"/>
  <c r="X52" i="8"/>
  <c r="X58" i="8"/>
  <c r="O52" i="8"/>
  <c r="O58" i="8"/>
  <c r="K51" i="8"/>
  <c r="K58" i="8"/>
  <c r="N58" i="8"/>
  <c r="N51" i="8"/>
  <c r="G36" i="8"/>
  <c r="H36" i="8"/>
  <c r="AC41" i="8"/>
  <c r="AD41" i="8" s="1"/>
  <c r="AC40" i="8"/>
  <c r="AD40" i="8" s="1"/>
  <c r="AC38" i="8"/>
  <c r="AD38" i="8" s="1"/>
  <c r="AC30" i="8"/>
  <c r="AD30" i="8" s="1"/>
  <c r="AC24" i="8"/>
  <c r="AD24" i="8" s="1"/>
  <c r="AD13" i="8"/>
  <c r="X53" i="8" l="1"/>
  <c r="X56" i="8" s="1"/>
  <c r="X55" i="8"/>
  <c r="AA51" i="8"/>
  <c r="E55" i="8" s="1"/>
  <c r="R53" i="8"/>
  <c r="R56" i="8" s="1"/>
  <c r="R55" i="8"/>
  <c r="O55" i="8"/>
  <c r="O53" i="8"/>
  <c r="O56" i="8" s="1"/>
  <c r="L55" i="8"/>
  <c r="L53" i="8"/>
  <c r="L56" i="8" s="1"/>
  <c r="AC51" i="8"/>
  <c r="I55" i="8"/>
  <c r="I53" i="8"/>
  <c r="I56" i="8" s="1"/>
  <c r="H22" i="8"/>
  <c r="H51" i="8" s="1"/>
  <c r="G22" i="8"/>
  <c r="G51" i="8" s="1"/>
  <c r="F36" i="8"/>
  <c r="F52" i="8" s="1"/>
  <c r="F22" i="8"/>
  <c r="F51" i="8" s="1"/>
  <c r="E36" i="8"/>
  <c r="E52" i="8" s="1"/>
  <c r="G59" i="8" l="1"/>
  <c r="AD51" i="8"/>
  <c r="F55" i="8"/>
  <c r="AA59" i="8"/>
  <c r="E22" i="8"/>
  <c r="E51" i="8" s="1"/>
  <c r="O60" i="8" l="1"/>
  <c r="U60" i="8"/>
  <c r="I60" i="8"/>
  <c r="L60" i="8"/>
  <c r="X60" i="8"/>
  <c r="R60" i="8"/>
  <c r="E60" i="8" l="1"/>
</calcChain>
</file>

<file path=xl/sharedStrings.xml><?xml version="1.0" encoding="utf-8"?>
<sst xmlns="http://schemas.openxmlformats.org/spreadsheetml/2006/main" count="193" uniqueCount="104">
  <si>
    <t>Nazwa przedmiotu</t>
  </si>
  <si>
    <t>I rok</t>
  </si>
  <si>
    <t>II rok</t>
  </si>
  <si>
    <t>III rok</t>
  </si>
  <si>
    <t xml:space="preserve">1 sem. </t>
  </si>
  <si>
    <t>2 sem.</t>
  </si>
  <si>
    <t>3 sem.</t>
  </si>
  <si>
    <t>4 sem.</t>
  </si>
  <si>
    <t>5 sem.</t>
  </si>
  <si>
    <t>6 sem.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</si>
  <si>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</si>
  <si>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</si>
  <si>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</si>
  <si>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</si>
  <si>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</si>
  <si>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</si>
  <si>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</si>
  <si>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</si>
  <si>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</si>
  <si>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ZESTAWIENIE</t>
  </si>
  <si>
    <t>Egzaminy</t>
  </si>
  <si>
    <t>Suma godzin</t>
  </si>
  <si>
    <t>ECTS</t>
  </si>
  <si>
    <t>Ćwiczenia</t>
  </si>
  <si>
    <t>Wykłady</t>
  </si>
  <si>
    <t>Razem</t>
  </si>
  <si>
    <t>Godziny</t>
  </si>
  <si>
    <t>Lp.</t>
  </si>
  <si>
    <t>Razem godziny i punkty</t>
  </si>
  <si>
    <t>EC TS</t>
  </si>
  <si>
    <t>1 sem.</t>
  </si>
  <si>
    <t>E</t>
  </si>
  <si>
    <t>Obowiązkowe szkolenie z zakresu bezpieczeństwa i higieny pracy w wymiarze 4 godzin realizowane jest na początku I semestru.</t>
  </si>
  <si>
    <t>ZALICZENIA                  (ZO - z oceną,           ZZ - "zal.")</t>
  </si>
  <si>
    <t>ZO</t>
  </si>
  <si>
    <t>ZZ</t>
  </si>
  <si>
    <t>W</t>
  </si>
  <si>
    <t>ĆW</t>
  </si>
  <si>
    <t>Egzaminy ( E )</t>
  </si>
  <si>
    <t>Suma godzin w tygodniu</t>
  </si>
  <si>
    <t>Razem godziny i ECTS z praktykami</t>
  </si>
  <si>
    <t xml:space="preserve">Semestry trwają po 13 tygodni. </t>
  </si>
  <si>
    <t>PLAN STACJONARNYCH STUDIÓW PIERWSZEGO STOPNIA</t>
  </si>
  <si>
    <t>Grupa z zakresu specjalności</t>
  </si>
  <si>
    <t>I ROK   2022/2023</t>
  </si>
  <si>
    <t>A. GRUPA ZAJĘĆ  PODSTAWOWYCH</t>
  </si>
  <si>
    <t>Zajęcia ogólnoakademickie</t>
  </si>
  <si>
    <t>Wychowanie fizyczne</t>
  </si>
  <si>
    <t xml:space="preserve">C. GRUPA ZAJĘĆ DO WYBORU </t>
  </si>
  <si>
    <t>D. PRAKTYKI ZAWODOWE</t>
  </si>
  <si>
    <t>Praktyki zawodowe</t>
  </si>
  <si>
    <t>Grupa zajęć - praktyka zawodowa (minimum 6 miesięcy - 24 tygodnie)</t>
  </si>
  <si>
    <t>Grupa zajęć podstawowych</t>
  </si>
  <si>
    <t>Grupa zajęć kierunkowych</t>
  </si>
  <si>
    <t>Grupa zajęć do wyboru</t>
  </si>
  <si>
    <t>Grupa zajęć do wyboru (%)</t>
  </si>
  <si>
    <t>I</t>
  </si>
  <si>
    <t>II</t>
  </si>
  <si>
    <t>III</t>
  </si>
  <si>
    <t>IV</t>
  </si>
  <si>
    <t>B. GRUPA ZAJĘĆ KIERUNKOWYCH (IV OBSZARY)</t>
  </si>
  <si>
    <t>Zarządzanie kryzysowe</t>
  </si>
  <si>
    <t>Policja</t>
  </si>
  <si>
    <t xml:space="preserve">Aktywność fizyczna </t>
  </si>
  <si>
    <t>Prawne aspekty bezpieczeństwa</t>
  </si>
  <si>
    <r>
      <rPr>
        <b/>
        <sz val="12"/>
        <rFont val="Times New Roman"/>
        <family val="1"/>
        <charset val="238"/>
      </rPr>
      <t>II.</t>
    </r>
    <r>
      <rPr>
        <sz val="12"/>
        <rFont val="Times New Roman"/>
        <family val="1"/>
        <charset val="238"/>
      </rPr>
      <t xml:space="preserve">  Zarządzanie kryzysowe</t>
    </r>
  </si>
  <si>
    <r>
      <rPr>
        <b/>
        <sz val="12"/>
        <rFont val="Times New Roman"/>
        <family val="1"/>
        <charset val="238"/>
      </rPr>
      <t>I.</t>
    </r>
    <r>
      <rPr>
        <sz val="12"/>
        <rFont val="Times New Roman"/>
        <family val="1"/>
        <charset val="238"/>
      </rPr>
      <t xml:space="preserve">  Prawne aspekty bezpieczeństwa</t>
    </r>
  </si>
  <si>
    <t>Język obcy</t>
  </si>
  <si>
    <t xml:space="preserve">Psychologia zagrożeń </t>
  </si>
  <si>
    <t>Teoria bezpieczeństwa</t>
  </si>
  <si>
    <t>Pierwsza pomoc przedmedyczna</t>
  </si>
  <si>
    <t>Biomedyczne podstawy rozwoju i adaptacji</t>
  </si>
  <si>
    <t>Zarządzanie i przywództwo</t>
  </si>
  <si>
    <t>KIERUNEK  BEZPECZEŃSTWO WEWNĘTRZNE</t>
  </si>
  <si>
    <r>
      <t xml:space="preserve">IV.  </t>
    </r>
    <r>
      <rPr>
        <sz val="12"/>
        <rFont val="Times New Roman"/>
        <family val="1"/>
        <charset val="238"/>
      </rPr>
      <t>Aktywność fizyczna</t>
    </r>
  </si>
  <si>
    <r>
      <rPr>
        <b/>
        <sz val="12"/>
        <rFont val="Times New Roman"/>
        <family val="1"/>
        <charset val="238"/>
      </rPr>
      <t>III.</t>
    </r>
    <r>
      <rPr>
        <sz val="12"/>
        <rFont val="Times New Roman"/>
        <family val="1"/>
        <charset val="238"/>
      </rPr>
      <t xml:space="preserve">  Policja</t>
    </r>
  </si>
  <si>
    <t>PROFIL: OGÓLNOAKADEMICKI , TYTUŁ ZAWODOWY ABSOLWENTA: LICENCJAT</t>
  </si>
  <si>
    <t>10.</t>
  </si>
  <si>
    <t>11.</t>
  </si>
  <si>
    <t>12.</t>
  </si>
  <si>
    <t>1. Materialne prawo karne i wykroczeń</t>
  </si>
  <si>
    <t xml:space="preserve">2. Prawo dowodowe w postepowaniu karnym i cywilnym </t>
  </si>
  <si>
    <t>3. Kryminologia i współczesne oblicza przemocy</t>
  </si>
  <si>
    <t xml:space="preserve">1. System zarządzania kryzysowego </t>
  </si>
  <si>
    <t xml:space="preserve">2. Współczesne bezpieczeństwo międzynarodowe </t>
  </si>
  <si>
    <t>3. Instytucje bezpieczeństwa publicznego</t>
  </si>
  <si>
    <t>1. Policja w systemie bezpieczeństwa państwa</t>
  </si>
  <si>
    <t>3. Grupy dyspozycyjne w bezpieczeństwie państwa</t>
  </si>
  <si>
    <t>1. Przygotowanie motoryczne i sprawność specjalna</t>
  </si>
  <si>
    <t>2. Zastosowanie srodków przymusu</t>
  </si>
  <si>
    <t xml:space="preserve">3. Taktyka interwencji w sytuacjach szczególnych </t>
  </si>
  <si>
    <t>*w tym ochrona własności intelektualnej.</t>
  </si>
  <si>
    <t>**w tym nauczanie na odległość.</t>
  </si>
  <si>
    <t>***Student wybiera po sześć przedmiotów z każdej grupy zajęć (z ośmiu oferowanych), zgodnie z ofertą przedstawioną w semestrze II.</t>
  </si>
  <si>
    <t>****Student wybiera po jednym przedmiocie (z dwóch oferowanych), zgodnie z ofertą przedstawioną w semestrze I.</t>
  </si>
  <si>
    <t>Zajęcia językowe:****</t>
  </si>
  <si>
    <t>Zajęcia kierunkowe z obszaru:***</t>
  </si>
  <si>
    <t>Wiedza o państwie i prawie*</t>
  </si>
  <si>
    <t>Technologia informacyjna**</t>
  </si>
  <si>
    <t>Społeczne aspekty bezpieczeństwa</t>
  </si>
  <si>
    <t>2. Zwalczanie i zapobieganie zagrożeniom</t>
  </si>
  <si>
    <t xml:space="preserve">                                                                                                                                                                                                            Załącznik Nr 1 do Uchwały Nr RWZST-3-V/1/2022 Rady Wydziału Zarządzania Sportem i Turystyką</t>
  </si>
  <si>
    <t xml:space="preserve">                                                                                                                                                                                                                Akademii  Wychowania Fizycznego im. Jerzego Kukuczki w Katowicach z dnia 17 maja 2022 roku</t>
  </si>
  <si>
    <t xml:space="preserve">                                                                                                                                             sprawie wniosku do Senatu o zatwierdzenie zmian w programie studiów stacjonarnych pierwszego stopnia kierunku Bezpieczeństwo wewnętrzne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</si>
</sst>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General"/>
  </numFmts>
  <fonts count="22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164" fontId="21" fillId="0" borderId="0" applyBorder="0" applyProtection="0"/>
  </cellStyleXfs>
  <cellXfs count="349">
    <xf numFmtId="0" fontId="0" fillId="0" borderId="0" xfId="0"/>
    <xf numFmtId="0" fontId="2" fillId="0" borderId="0" xfId="0" applyFont="1" applyFill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2" borderId="30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left" vertical="center" wrapText="1" indent="1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center" vertical="center"/>
      <protection hidden="1"/>
    </xf>
    <xf numFmtId="0" fontId="4" fillId="2" borderId="29" xfId="0" applyFont="1" applyFill="1" applyBorder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center" vertical="center" wrapText="1"/>
      <protection hidden="1"/>
    </xf>
    <xf numFmtId="0" fontId="4" fillId="2" borderId="29" xfId="0" applyFont="1" applyFill="1" applyBorder="1" applyAlignment="1" applyProtection="1">
      <alignment horizontal="center" vertical="center" wrapText="1"/>
      <protection hidden="1"/>
    </xf>
    <xf numFmtId="0" fontId="4" fillId="2" borderId="30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2" borderId="32" xfId="0" applyFont="1" applyFill="1" applyBorder="1" applyAlignment="1" applyProtection="1">
      <alignment horizontal="center" vertical="center"/>
      <protection hidden="1"/>
    </xf>
    <xf numFmtId="0" fontId="4" fillId="2" borderId="33" xfId="0" applyFont="1" applyFill="1" applyBorder="1" applyAlignment="1" applyProtection="1">
      <alignment horizontal="center" vertical="center"/>
      <protection hidden="1"/>
    </xf>
    <xf numFmtId="0" fontId="4" fillId="2" borderId="34" xfId="0" applyFont="1" applyFill="1" applyBorder="1" applyAlignment="1" applyProtection="1">
      <alignment horizontal="center" vertical="center"/>
      <protection hidden="1"/>
    </xf>
    <xf numFmtId="0" fontId="4" fillId="2" borderId="38" xfId="0" applyFont="1" applyFill="1" applyBorder="1" applyAlignment="1" applyProtection="1">
      <alignment horizontal="left" vertical="center" wrapText="1" indent="1"/>
      <protection hidden="1"/>
    </xf>
    <xf numFmtId="0" fontId="4" fillId="2" borderId="39" xfId="0" applyFont="1" applyFill="1" applyBorder="1" applyAlignment="1" applyProtection="1">
      <alignment horizontal="center" vertical="center"/>
      <protection hidden="1"/>
    </xf>
    <xf numFmtId="0" fontId="4" fillId="2" borderId="40" xfId="0" applyFont="1" applyFill="1" applyBorder="1" applyAlignment="1" applyProtection="1">
      <alignment horizontal="center" vertical="center"/>
      <protection hidden="1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 wrapText="1" indent="1"/>
      <protection hidden="1"/>
    </xf>
    <xf numFmtId="0" fontId="6" fillId="0" borderId="0" xfId="0" applyFont="1" applyFill="1" applyAlignment="1" applyProtection="1">
      <alignment vertical="center" wrapText="1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4" fillId="0" borderId="19" xfId="0" applyFont="1" applyFill="1" applyBorder="1" applyAlignment="1" applyProtection="1">
      <alignment vertical="center"/>
      <protection hidden="1"/>
    </xf>
    <xf numFmtId="0" fontId="4" fillId="2" borderId="9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 applyProtection="1">
      <alignment horizontal="left" vertical="center" wrapText="1" indent="1"/>
      <protection locked="0"/>
    </xf>
    <xf numFmtId="0" fontId="4" fillId="2" borderId="23" xfId="0" applyFont="1" applyFill="1" applyBorder="1" applyAlignment="1" applyProtection="1">
      <alignment horizontal="left" vertical="center" wrapText="1" indent="1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3" fillId="3" borderId="9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3" fillId="3" borderId="91" xfId="0" applyFont="1" applyFill="1" applyBorder="1" applyAlignment="1" applyProtection="1">
      <alignment horizontal="center" vertical="center" wrapText="1"/>
      <protection hidden="1"/>
    </xf>
    <xf numFmtId="0" fontId="4" fillId="3" borderId="21" xfId="0" applyFont="1" applyFill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2" fillId="0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2" borderId="113" xfId="0" applyFont="1" applyFill="1" applyBorder="1" applyAlignment="1" applyProtection="1">
      <alignment horizontal="center" vertical="center" wrapText="1"/>
      <protection hidden="1"/>
    </xf>
    <xf numFmtId="0" fontId="4" fillId="2" borderId="114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4" fillId="2" borderId="121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vertical="center"/>
      <protection hidden="1"/>
    </xf>
    <xf numFmtId="0" fontId="17" fillId="2" borderId="0" xfId="0" applyFont="1" applyFill="1" applyAlignment="1" applyProtection="1">
      <alignment horizontal="left" vertical="center" indent="1"/>
      <protection hidden="1"/>
    </xf>
    <xf numFmtId="0" fontId="4" fillId="2" borderId="123" xfId="0" applyFont="1" applyFill="1" applyBorder="1" applyAlignment="1" applyProtection="1">
      <alignment horizontal="center" vertical="center"/>
      <protection hidden="1"/>
    </xf>
    <xf numFmtId="0" fontId="4" fillId="2" borderId="120" xfId="0" applyFont="1" applyFill="1" applyBorder="1" applyAlignment="1" applyProtection="1">
      <alignment horizontal="center" vertical="center"/>
      <protection hidden="1"/>
    </xf>
    <xf numFmtId="0" fontId="4" fillId="2" borderId="33" xfId="0" applyFont="1" applyFill="1" applyBorder="1" applyAlignment="1" applyProtection="1">
      <alignment horizontal="center" vertical="center" wrapText="1"/>
      <protection hidden="1"/>
    </xf>
    <xf numFmtId="0" fontId="11" fillId="2" borderId="52" xfId="0" applyFont="1" applyFill="1" applyBorder="1" applyAlignment="1" applyProtection="1">
      <alignment horizontal="center" vertical="center" wrapText="1"/>
      <protection hidden="1"/>
    </xf>
    <xf numFmtId="0" fontId="11" fillId="2" borderId="53" xfId="0" applyFont="1" applyFill="1" applyBorder="1" applyAlignment="1" applyProtection="1">
      <alignment horizontal="center" vertical="center"/>
      <protection hidden="1"/>
    </xf>
    <xf numFmtId="0" fontId="11" fillId="2" borderId="21" xfId="0" applyFont="1" applyFill="1" applyBorder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2" fillId="2" borderId="43" xfId="0" applyFont="1" applyFill="1" applyBorder="1" applyAlignment="1" applyProtection="1">
      <alignment vertical="center" wrapText="1"/>
      <protection hidden="1"/>
    </xf>
    <xf numFmtId="1" fontId="4" fillId="2" borderId="64" xfId="0" applyNumberFormat="1" applyFont="1" applyFill="1" applyBorder="1" applyAlignment="1" applyProtection="1">
      <alignment horizontal="center" vertical="center"/>
      <protection hidden="1"/>
    </xf>
    <xf numFmtId="1" fontId="4" fillId="2" borderId="87" xfId="0" applyNumberFormat="1" applyFont="1" applyFill="1" applyBorder="1" applyAlignment="1" applyProtection="1">
      <alignment horizontal="center" vertical="center"/>
      <protection hidden="1"/>
    </xf>
    <xf numFmtId="1" fontId="4" fillId="2" borderId="109" xfId="0" applyNumberFormat="1" applyFont="1" applyFill="1" applyBorder="1" applyAlignment="1" applyProtection="1">
      <alignment horizontal="center" vertical="center"/>
      <protection hidden="1"/>
    </xf>
    <xf numFmtId="1" fontId="4" fillId="2" borderId="108" xfId="0" applyNumberFormat="1" applyFont="1" applyFill="1" applyBorder="1" applyAlignment="1" applyProtection="1">
      <alignment horizontal="center" vertical="center"/>
      <protection hidden="1"/>
    </xf>
    <xf numFmtId="1" fontId="4" fillId="2" borderId="21" xfId="0" applyNumberFormat="1" applyFont="1" applyFill="1" applyBorder="1" applyAlignment="1" applyProtection="1">
      <alignment vertical="center"/>
      <protection hidden="1"/>
    </xf>
    <xf numFmtId="1" fontId="4" fillId="2" borderId="44" xfId="0" applyNumberFormat="1" applyFont="1" applyFill="1" applyBorder="1" applyAlignment="1" applyProtection="1">
      <alignment vertical="center"/>
      <protection hidden="1"/>
    </xf>
    <xf numFmtId="1" fontId="4" fillId="2" borderId="45" xfId="0" applyNumberFormat="1" applyFont="1" applyFill="1" applyBorder="1" applyAlignment="1" applyProtection="1">
      <alignment vertical="center"/>
      <protection hidden="1"/>
    </xf>
    <xf numFmtId="0" fontId="4" fillId="2" borderId="35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9" fontId="4" fillId="2" borderId="35" xfId="0" applyNumberFormat="1" applyFont="1" applyFill="1" applyBorder="1" applyAlignment="1" applyProtection="1">
      <alignment horizontal="center" vertical="center" wrapText="1"/>
      <protection hidden="1"/>
    </xf>
    <xf numFmtId="9" fontId="4" fillId="2" borderId="9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46" xfId="0" applyNumberFormat="1" applyFont="1" applyFill="1" applyBorder="1" applyAlignment="1" applyProtection="1">
      <alignment vertical="center"/>
      <protection hidden="1"/>
    </xf>
    <xf numFmtId="1" fontId="4" fillId="2" borderId="47" xfId="0" applyNumberFormat="1" applyFont="1" applyFill="1" applyBorder="1" applyAlignment="1" applyProtection="1">
      <alignment vertical="center"/>
      <protection hidden="1"/>
    </xf>
    <xf numFmtId="1" fontId="4" fillId="2" borderId="3" xfId="0" applyNumberFormat="1" applyFont="1" applyFill="1" applyBorder="1" applyAlignment="1" applyProtection="1">
      <alignment vertical="center"/>
      <protection hidden="1"/>
    </xf>
    <xf numFmtId="1" fontId="4" fillId="2" borderId="48" xfId="0" applyNumberFormat="1" applyFont="1" applyFill="1" applyBorder="1" applyAlignment="1" applyProtection="1">
      <alignment vertical="center"/>
      <protection hidden="1"/>
    </xf>
    <xf numFmtId="1" fontId="4" fillId="2" borderId="49" xfId="0" applyNumberFormat="1" applyFont="1" applyFill="1" applyBorder="1" applyAlignment="1" applyProtection="1">
      <alignment vertical="center"/>
      <protection hidden="1"/>
    </xf>
    <xf numFmtId="1" fontId="4" fillId="2" borderId="18" xfId="0" applyNumberFormat="1" applyFont="1" applyFill="1" applyBorder="1" applyAlignment="1" applyProtection="1">
      <alignment vertical="center"/>
      <protection hidden="1"/>
    </xf>
    <xf numFmtId="0" fontId="4" fillId="2" borderId="124" xfId="0" applyFont="1" applyFill="1" applyBorder="1" applyAlignment="1" applyProtection="1">
      <alignment horizontal="center" vertical="center" wrapText="1"/>
      <protection hidden="1"/>
    </xf>
    <xf numFmtId="0" fontId="4" fillId="2" borderId="125" xfId="0" applyFont="1" applyFill="1" applyBorder="1" applyAlignment="1" applyProtection="1">
      <alignment horizontal="center" vertical="center" wrapText="1"/>
      <protection hidden="1"/>
    </xf>
    <xf numFmtId="0" fontId="4" fillId="2" borderId="81" xfId="0" applyFont="1" applyFill="1" applyBorder="1" applyAlignment="1" applyProtection="1">
      <alignment horizontal="center" vertical="center"/>
      <protection hidden="1"/>
    </xf>
    <xf numFmtId="0" fontId="4" fillId="0" borderId="18" xfId="0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24" xfId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right" vertical="center"/>
      <protection hidden="1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Font="1" applyFill="1" applyBorder="1" applyAlignment="1" applyProtection="1">
      <alignment horizontal="center" vertical="center"/>
      <protection hidden="1"/>
    </xf>
    <xf numFmtId="0" fontId="4" fillId="0" borderId="25" xfId="1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122" xfId="0" applyFont="1" applyFill="1" applyBorder="1" applyAlignment="1" applyProtection="1">
      <alignment horizontal="center" vertical="center"/>
      <protection hidden="1"/>
    </xf>
    <xf numFmtId="0" fontId="4" fillId="2" borderId="42" xfId="1" applyFont="1" applyFill="1" applyBorder="1" applyAlignment="1" applyProtection="1">
      <alignment horizontal="center" vertical="center"/>
      <protection hidden="1"/>
    </xf>
    <xf numFmtId="0" fontId="4" fillId="2" borderId="41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Alignment="1" applyProtection="1">
      <alignment vertical="center"/>
      <protection hidden="1"/>
    </xf>
    <xf numFmtId="0" fontId="20" fillId="0" borderId="0" xfId="0" applyFont="1" applyFill="1" applyAlignment="1" applyProtection="1">
      <alignment horizontal="center" vertical="center"/>
      <protection hidden="1"/>
    </xf>
    <xf numFmtId="1" fontId="3" fillId="2" borderId="50" xfId="0" applyNumberFormat="1" applyFont="1" applyFill="1" applyBorder="1" applyAlignment="1" applyProtection="1">
      <alignment horizontal="center" vertical="center"/>
      <protection hidden="1"/>
    </xf>
    <xf numFmtId="1" fontId="3" fillId="2" borderId="5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22" xfId="0" applyFont="1" applyFill="1" applyBorder="1" applyAlignment="1" applyProtection="1">
      <alignment horizontal="right" vertical="center"/>
      <protection hidden="1"/>
    </xf>
    <xf numFmtId="0" fontId="4" fillId="0" borderId="9" xfId="0" applyFont="1" applyFill="1" applyBorder="1" applyAlignment="1" applyProtection="1">
      <alignment horizontal="left" vertical="center" wrapText="1" indent="1"/>
      <protection locked="0"/>
    </xf>
    <xf numFmtId="0" fontId="3" fillId="3" borderId="90" xfId="0" applyFont="1" applyFill="1" applyBorder="1" applyAlignment="1" applyProtection="1">
      <alignment horizontal="center" vertical="center" wrapText="1"/>
      <protection hidden="1"/>
    </xf>
    <xf numFmtId="0" fontId="3" fillId="3" borderId="91" xfId="0" applyFont="1" applyFill="1" applyBorder="1" applyAlignment="1" applyProtection="1">
      <alignment horizontal="center" vertical="center" wrapText="1"/>
      <protection hidden="1"/>
    </xf>
    <xf numFmtId="0" fontId="4" fillId="3" borderId="9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4" fillId="2" borderId="127" xfId="0" applyFont="1" applyFill="1" applyBorder="1" applyAlignment="1" applyProtection="1">
      <alignment horizontal="left" vertical="center" wrapText="1" indent="1"/>
      <protection hidden="1"/>
    </xf>
    <xf numFmtId="0" fontId="4" fillId="3" borderId="91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/>
      <protection hidden="1"/>
    </xf>
    <xf numFmtId="0" fontId="4" fillId="0" borderId="43" xfId="0" applyFont="1" applyFill="1" applyBorder="1" applyAlignment="1" applyProtection="1">
      <alignment horizontal="left" vertical="center" wrapText="1" indent="2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1" fontId="4" fillId="2" borderId="35" xfId="0" applyNumberFormat="1" applyFont="1" applyFill="1" applyBorder="1" applyAlignment="1" applyProtection="1">
      <alignment horizontal="center" vertical="center"/>
      <protection hidden="1"/>
    </xf>
    <xf numFmtId="1" fontId="4" fillId="2" borderId="81" xfId="0" applyNumberFormat="1" applyFont="1" applyFill="1" applyBorder="1" applyAlignment="1" applyProtection="1">
      <alignment horizontal="center" vertical="center"/>
      <protection hidden="1"/>
    </xf>
    <xf numFmtId="0" fontId="3" fillId="0" borderId="9" xfId="0" applyFont="1" applyFill="1" applyBorder="1" applyAlignment="1" applyProtection="1">
      <alignment horizontal="left" vertical="center" wrapText="1" indent="1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24" xfId="1" applyFont="1" applyFill="1" applyBorder="1" applyAlignment="1" applyProtection="1">
      <alignment horizontal="center" vertical="center"/>
      <protection hidden="1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25" xfId="1" applyFont="1" applyFill="1" applyBorder="1" applyAlignment="1" applyProtection="1">
      <alignment horizontal="center" vertical="center"/>
      <protection hidden="1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4" fillId="0" borderId="134" xfId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vertical="center"/>
    </xf>
    <xf numFmtId="0" fontId="11" fillId="2" borderId="70" xfId="0" applyFont="1" applyFill="1" applyBorder="1" applyAlignment="1" applyProtection="1">
      <alignment horizontal="center" vertical="center" wrapText="1"/>
      <protection hidden="1"/>
    </xf>
    <xf numFmtId="0" fontId="11" fillId="2" borderId="71" xfId="0" applyFont="1" applyFill="1" applyBorder="1" applyAlignment="1" applyProtection="1">
      <alignment horizontal="center" vertical="center" wrapText="1"/>
      <protection hidden="1"/>
    </xf>
    <xf numFmtId="1" fontId="4" fillId="2" borderId="9" xfId="0" applyNumberFormat="1" applyFont="1" applyFill="1" applyBorder="1" applyAlignment="1" applyProtection="1">
      <alignment horizontal="center" vertical="center"/>
      <protection hidden="1"/>
    </xf>
    <xf numFmtId="1" fontId="4" fillId="2" borderId="35" xfId="0" applyNumberFormat="1" applyFont="1" applyFill="1" applyBorder="1" applyAlignment="1" applyProtection="1">
      <alignment horizontal="center" vertical="center"/>
      <protection hidden="1"/>
    </xf>
    <xf numFmtId="0" fontId="4" fillId="2" borderId="34" xfId="0" applyFont="1" applyFill="1" applyBorder="1" applyAlignment="1" applyProtection="1">
      <alignment horizontal="left" vertical="center" wrapText="1" indent="1"/>
      <protection hidden="1"/>
    </xf>
    <xf numFmtId="0" fontId="4" fillId="2" borderId="81" xfId="0" applyFont="1" applyFill="1" applyBorder="1" applyAlignment="1" applyProtection="1">
      <alignment horizontal="left" vertical="center" wrapText="1" indent="1"/>
      <protection hidden="1"/>
    </xf>
    <xf numFmtId="0" fontId="4" fillId="2" borderId="73" xfId="0" applyFont="1" applyFill="1" applyBorder="1" applyAlignment="1" applyProtection="1">
      <alignment horizontal="left" vertical="center" wrapText="1" indent="1"/>
      <protection hidden="1"/>
    </xf>
    <xf numFmtId="1" fontId="4" fillId="2" borderId="61" xfId="0" applyNumberFormat="1" applyFont="1" applyFill="1" applyBorder="1" applyAlignment="1" applyProtection="1">
      <alignment horizontal="center" vertical="center"/>
      <protection hidden="1"/>
    </xf>
    <xf numFmtId="1" fontId="4" fillId="2" borderId="47" xfId="0" applyNumberFormat="1" applyFont="1" applyFill="1" applyBorder="1" applyAlignment="1" applyProtection="1">
      <alignment horizontal="center" vertical="center"/>
      <protection hidden="1"/>
    </xf>
    <xf numFmtId="1" fontId="4" fillId="2" borderId="62" xfId="0" applyNumberFormat="1" applyFont="1" applyFill="1" applyBorder="1" applyAlignment="1" applyProtection="1">
      <alignment horizontal="center" vertical="center"/>
      <protection hidden="1"/>
    </xf>
    <xf numFmtId="0" fontId="12" fillId="3" borderId="80" xfId="0" applyFont="1" applyFill="1" applyBorder="1" applyAlignment="1" applyProtection="1">
      <alignment horizontal="center" vertical="center" wrapText="1"/>
      <protection hidden="1"/>
    </xf>
    <xf numFmtId="0" fontId="12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44" xfId="0" applyFont="1" applyFill="1" applyBorder="1" applyAlignment="1" applyProtection="1">
      <alignment horizontal="center" vertical="center" shrinkToFit="1"/>
      <protection hidden="1"/>
    </xf>
    <xf numFmtId="0" fontId="4" fillId="3" borderId="47" xfId="0" applyFont="1" applyFill="1" applyBorder="1" applyAlignment="1" applyProtection="1">
      <alignment horizontal="center" vertical="center" shrinkToFit="1"/>
      <protection hidden="1"/>
    </xf>
    <xf numFmtId="0" fontId="3" fillId="3" borderId="86" xfId="0" applyFont="1" applyFill="1" applyBorder="1" applyAlignment="1" applyProtection="1">
      <alignment horizontal="left" vertical="center" wrapText="1" indent="1"/>
      <protection hidden="1"/>
    </xf>
    <xf numFmtId="0" fontId="3" fillId="3" borderId="87" xfId="0" applyFont="1" applyFill="1" applyBorder="1" applyAlignment="1" applyProtection="1">
      <alignment horizontal="left" vertical="center" wrapText="1" indent="1"/>
      <protection hidden="1"/>
    </xf>
    <xf numFmtId="0" fontId="3" fillId="3" borderId="88" xfId="0" applyFont="1" applyFill="1" applyBorder="1" applyAlignment="1" applyProtection="1">
      <alignment horizontal="left" vertical="center" wrapText="1" indent="1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shrinkToFit="1"/>
      <protection hidden="1"/>
    </xf>
    <xf numFmtId="0" fontId="4" fillId="3" borderId="0" xfId="0" applyFont="1" applyFill="1" applyBorder="1" applyAlignment="1" applyProtection="1">
      <alignment horizontal="center" vertical="center" shrinkToFit="1"/>
      <protection hidden="1"/>
    </xf>
    <xf numFmtId="0" fontId="11" fillId="3" borderId="43" xfId="0" applyFont="1" applyFill="1" applyBorder="1" applyAlignment="1" applyProtection="1">
      <alignment horizontal="center" vertical="center"/>
      <protection hidden="1"/>
    </xf>
    <xf numFmtId="0" fontId="11" fillId="3" borderId="59" xfId="0" applyFont="1" applyFill="1" applyBorder="1" applyAlignment="1" applyProtection="1">
      <alignment horizontal="center" vertical="center"/>
      <protection hidden="1"/>
    </xf>
    <xf numFmtId="0" fontId="3" fillId="3" borderId="94" xfId="0" applyFont="1" applyFill="1" applyBorder="1" applyAlignment="1" applyProtection="1">
      <alignment horizontal="center" vertical="center" wrapText="1"/>
      <protection hidden="1"/>
    </xf>
    <xf numFmtId="0" fontId="4" fillId="3" borderId="67" xfId="0" applyFont="1" applyFill="1" applyBorder="1" applyAlignment="1" applyProtection="1">
      <alignment horizontal="center" vertical="center" wrapText="1"/>
      <protection hidden="1"/>
    </xf>
    <xf numFmtId="0" fontId="4" fillId="3" borderId="22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shrinkToFit="1"/>
      <protection hidden="1"/>
    </xf>
    <xf numFmtId="0" fontId="4" fillId="3" borderId="21" xfId="0" applyFont="1" applyFill="1" applyBorder="1" applyAlignment="1" applyProtection="1">
      <alignment horizontal="center" vertical="center" shrinkToFit="1"/>
      <protection hidden="1"/>
    </xf>
    <xf numFmtId="0" fontId="3" fillId="3" borderId="67" xfId="0" applyFont="1" applyFill="1" applyBorder="1" applyAlignment="1" applyProtection="1">
      <alignment horizontal="center" vertical="center"/>
      <protection hidden="1"/>
    </xf>
    <xf numFmtId="0" fontId="4" fillId="3" borderId="79" xfId="0" applyFont="1" applyFill="1" applyBorder="1" applyAlignment="1" applyProtection="1">
      <alignment horizontal="center" vertical="center"/>
      <protection hidden="1"/>
    </xf>
    <xf numFmtId="0" fontId="4" fillId="3" borderId="17" xfId="0" applyFont="1" applyFill="1" applyBorder="1" applyAlignment="1" applyProtection="1">
      <alignment horizontal="center" vertical="center" shrinkToFit="1"/>
      <protection hidden="1"/>
    </xf>
    <xf numFmtId="0" fontId="20" fillId="3" borderId="75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76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4" fillId="3" borderId="20" xfId="0" applyFont="1" applyFill="1" applyBorder="1" applyAlignment="1" applyProtection="1">
      <alignment horizontal="center" vertical="center"/>
      <protection hidden="1"/>
    </xf>
    <xf numFmtId="0" fontId="3" fillId="3" borderId="90" xfId="0" applyFont="1" applyFill="1" applyBorder="1" applyAlignment="1" applyProtection="1">
      <alignment horizontal="center" vertical="center" wrapText="1"/>
      <protection hidden="1"/>
    </xf>
    <xf numFmtId="0" fontId="3" fillId="3" borderId="91" xfId="0" applyFont="1" applyFill="1" applyBorder="1" applyAlignment="1" applyProtection="1">
      <alignment horizontal="center" vertical="center" wrapText="1"/>
      <protection hidden="1"/>
    </xf>
    <xf numFmtId="0" fontId="4" fillId="3" borderId="91" xfId="0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3" fillId="3" borderId="81" xfId="0" applyFont="1" applyFill="1" applyBorder="1" applyAlignment="1" applyProtection="1">
      <alignment horizontal="center" vertical="center"/>
      <protection hidden="1"/>
    </xf>
    <xf numFmtId="0" fontId="4" fillId="3" borderId="82" xfId="0" applyFont="1" applyFill="1" applyBorder="1" applyAlignment="1" applyProtection="1">
      <alignment horizontal="center" vertical="center"/>
      <protection hidden="1"/>
    </xf>
    <xf numFmtId="0" fontId="17" fillId="2" borderId="19" xfId="0" applyFont="1" applyFill="1" applyBorder="1" applyAlignment="1" applyProtection="1">
      <alignment horizontal="center" vertical="center" wrapText="1"/>
      <protection locked="0"/>
    </xf>
    <xf numFmtId="0" fontId="17" fillId="2" borderId="112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18" xfId="0" applyFont="1" applyFill="1" applyBorder="1" applyAlignment="1" applyProtection="1">
      <alignment horizontal="center" vertical="center" wrapText="1"/>
      <protection locked="0"/>
    </xf>
    <xf numFmtId="0" fontId="17" fillId="2" borderId="128" xfId="0" applyFont="1" applyFill="1" applyBorder="1" applyAlignment="1" applyProtection="1">
      <alignment horizontal="center" vertical="center" wrapText="1"/>
      <protection locked="0"/>
    </xf>
    <xf numFmtId="0" fontId="17" fillId="2" borderId="93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11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29" xfId="0" applyFont="1" applyFill="1" applyBorder="1" applyAlignment="1" applyProtection="1">
      <alignment horizontal="center" vertical="center" wrapText="1"/>
      <protection locked="0"/>
    </xf>
    <xf numFmtId="0" fontId="4" fillId="2" borderId="109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3" fillId="2" borderId="96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112" xfId="0" applyFont="1" applyFill="1" applyBorder="1" applyAlignment="1" applyProtection="1">
      <alignment horizontal="center" vertical="center"/>
      <protection hidden="1"/>
    </xf>
    <xf numFmtId="0" fontId="3" fillId="2" borderId="106" xfId="0" applyFont="1" applyFill="1" applyBorder="1" applyAlignment="1" applyProtection="1">
      <alignment horizontal="center" vertical="center"/>
      <protection hidden="1"/>
    </xf>
    <xf numFmtId="0" fontId="3" fillId="2" borderId="110" xfId="0" applyFont="1" applyFill="1" applyBorder="1" applyAlignment="1" applyProtection="1">
      <alignment horizontal="center" vertical="center"/>
      <protection hidden="1"/>
    </xf>
    <xf numFmtId="0" fontId="3" fillId="2" borderId="115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3" fillId="2" borderId="20" xfId="0" applyFont="1" applyFill="1" applyBorder="1" applyAlignment="1" applyProtection="1">
      <alignment horizontal="center" vertical="center"/>
      <protection hidden="1"/>
    </xf>
    <xf numFmtId="0" fontId="3" fillId="2" borderId="116" xfId="0" applyFont="1" applyFill="1" applyBorder="1" applyAlignment="1" applyProtection="1">
      <alignment horizontal="center" vertical="center"/>
      <protection hidden="1"/>
    </xf>
    <xf numFmtId="0" fontId="3" fillId="2" borderId="117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77" xfId="0" applyFont="1" applyFill="1" applyBorder="1" applyAlignment="1" applyProtection="1">
      <alignment horizontal="center" vertical="center"/>
      <protection hidden="1"/>
    </xf>
    <xf numFmtId="1" fontId="4" fillId="2" borderId="55" xfId="0" applyNumberFormat="1" applyFont="1" applyFill="1" applyBorder="1" applyAlignment="1" applyProtection="1">
      <alignment horizontal="center" vertical="center"/>
      <protection hidden="1"/>
    </xf>
    <xf numFmtId="1" fontId="4" fillId="2" borderId="49" xfId="0" applyNumberFormat="1" applyFont="1" applyFill="1" applyBorder="1" applyAlignment="1" applyProtection="1">
      <alignment horizontal="center" vertical="center"/>
      <protection hidden="1"/>
    </xf>
    <xf numFmtId="1" fontId="4" fillId="2" borderId="56" xfId="0" applyNumberFormat="1" applyFont="1" applyFill="1" applyBorder="1" applyAlignment="1" applyProtection="1">
      <alignment horizontal="center" vertical="center"/>
      <protection hidden="1"/>
    </xf>
    <xf numFmtId="0" fontId="4" fillId="0" borderId="102" xfId="0" applyFont="1" applyFill="1" applyBorder="1" applyAlignment="1" applyProtection="1">
      <alignment horizontal="center" vertical="center" wrapText="1"/>
      <protection hidden="1"/>
    </xf>
    <xf numFmtId="0" fontId="4" fillId="0" borderId="100" xfId="0" applyFont="1" applyFill="1" applyBorder="1" applyAlignment="1" applyProtection="1">
      <alignment horizontal="center" vertical="center" wrapText="1"/>
      <protection hidden="1"/>
    </xf>
    <xf numFmtId="0" fontId="4" fillId="0" borderId="130" xfId="0" applyFont="1" applyFill="1" applyBorder="1" applyAlignment="1" applyProtection="1">
      <alignment horizontal="center" vertical="center" wrapText="1"/>
      <protection hidden="1"/>
    </xf>
    <xf numFmtId="1" fontId="4" fillId="2" borderId="57" xfId="0" applyNumberFormat="1" applyFont="1" applyFill="1" applyBorder="1" applyAlignment="1" applyProtection="1">
      <alignment horizontal="center" vertical="center"/>
      <protection hidden="1"/>
    </xf>
    <xf numFmtId="0" fontId="4" fillId="2" borderId="86" xfId="0" applyFont="1" applyFill="1" applyBorder="1" applyAlignment="1" applyProtection="1">
      <alignment horizontal="left" vertical="center" wrapText="1" indent="1"/>
      <protection hidden="1"/>
    </xf>
    <xf numFmtId="0" fontId="4" fillId="2" borderId="87" xfId="0" applyFont="1" applyFill="1" applyBorder="1" applyAlignment="1" applyProtection="1">
      <alignment horizontal="left" vertical="center" wrapText="1" indent="1"/>
      <protection hidden="1"/>
    </xf>
    <xf numFmtId="0" fontId="4" fillId="2" borderId="88" xfId="0" applyFont="1" applyFill="1" applyBorder="1" applyAlignment="1" applyProtection="1">
      <alignment horizontal="left" vertical="center" wrapText="1" indent="1"/>
      <protection hidden="1"/>
    </xf>
    <xf numFmtId="0" fontId="3" fillId="2" borderId="32" xfId="0" applyFont="1" applyFill="1" applyBorder="1" applyAlignment="1" applyProtection="1">
      <alignment horizontal="center" vertical="center" wrapText="1"/>
      <protection hidden="1"/>
    </xf>
    <xf numFmtId="0" fontId="3" fillId="2" borderId="29" xfId="0" applyFont="1" applyFill="1" applyBorder="1" applyAlignment="1" applyProtection="1">
      <alignment horizontal="center" vertical="center" wrapText="1"/>
      <protection hidden="1"/>
    </xf>
    <xf numFmtId="0" fontId="3" fillId="2" borderId="42" xfId="0" applyFont="1" applyFill="1" applyBorder="1" applyAlignment="1" applyProtection="1">
      <alignment horizontal="center" vertical="center" wrapText="1"/>
      <protection hidden="1"/>
    </xf>
    <xf numFmtId="0" fontId="3" fillId="2" borderId="107" xfId="0" applyFont="1" applyFill="1" applyBorder="1" applyAlignment="1" applyProtection="1">
      <alignment horizontal="center" vertical="center" wrapText="1"/>
      <protection hidden="1"/>
    </xf>
    <xf numFmtId="0" fontId="3" fillId="2" borderId="108" xfId="0" applyFont="1" applyFill="1" applyBorder="1" applyAlignment="1" applyProtection="1">
      <alignment horizontal="center" vertical="center" wrapText="1"/>
      <protection hidden="1"/>
    </xf>
    <xf numFmtId="0" fontId="3" fillId="2" borderId="105" xfId="0" applyFont="1" applyFill="1" applyBorder="1" applyAlignment="1" applyProtection="1">
      <alignment horizontal="center" vertical="center" wrapText="1"/>
      <protection hidden="1"/>
    </xf>
    <xf numFmtId="1" fontId="3" fillId="2" borderId="90" xfId="0" applyNumberFormat="1" applyFont="1" applyFill="1" applyBorder="1" applyAlignment="1" applyProtection="1">
      <alignment horizontal="center" vertical="center" textRotation="90"/>
      <protection hidden="1"/>
    </xf>
    <xf numFmtId="1" fontId="3" fillId="2" borderId="91" xfId="0" applyNumberFormat="1" applyFont="1" applyFill="1" applyBorder="1" applyAlignment="1" applyProtection="1">
      <alignment horizontal="center" vertical="center" textRotation="90"/>
      <protection hidden="1"/>
    </xf>
    <xf numFmtId="1" fontId="3" fillId="2" borderId="92" xfId="0" applyNumberFormat="1" applyFont="1" applyFill="1" applyBorder="1" applyAlignment="1" applyProtection="1">
      <alignment horizontal="center" vertical="center" textRotation="90"/>
      <protection hidden="1"/>
    </xf>
    <xf numFmtId="1" fontId="4" fillId="2" borderId="34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81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82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70" xfId="0" applyNumberFormat="1" applyFont="1" applyFill="1" applyBorder="1" applyAlignment="1" applyProtection="1">
      <alignment horizontal="center" vertical="center"/>
      <protection hidden="1"/>
    </xf>
    <xf numFmtId="1" fontId="4" fillId="2" borderId="71" xfId="0" applyNumberFormat="1" applyFont="1" applyFill="1" applyBorder="1" applyAlignment="1" applyProtection="1">
      <alignment horizontal="center" vertical="center"/>
      <protection hidden="1"/>
    </xf>
    <xf numFmtId="0" fontId="3" fillId="2" borderId="132" xfId="0" applyFont="1" applyFill="1" applyBorder="1" applyAlignment="1" applyProtection="1">
      <alignment horizontal="center" vertical="center"/>
      <protection hidden="1"/>
    </xf>
    <xf numFmtId="0" fontId="3" fillId="2" borderId="84" xfId="0" applyFont="1" applyFill="1" applyBorder="1" applyAlignment="1" applyProtection="1">
      <alignment horizontal="center" vertical="center"/>
      <protection hidden="1"/>
    </xf>
    <xf numFmtId="0" fontId="3" fillId="2" borderId="131" xfId="0" applyFont="1" applyFill="1" applyBorder="1" applyAlignment="1" applyProtection="1">
      <alignment horizontal="center" vertical="center"/>
      <protection hidden="1"/>
    </xf>
    <xf numFmtId="1" fontId="4" fillId="2" borderId="63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64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83" xfId="0" applyFont="1" applyFill="1" applyBorder="1" applyAlignment="1" applyProtection="1">
      <alignment horizontal="center" vertical="center"/>
      <protection hidden="1"/>
    </xf>
    <xf numFmtId="0" fontId="19" fillId="0" borderId="110" xfId="0" applyFont="1" applyFill="1" applyBorder="1" applyAlignment="1" applyProtection="1">
      <alignment horizontal="center" vertical="center" wrapText="1"/>
      <protection hidden="1"/>
    </xf>
    <xf numFmtId="0" fontId="4" fillId="3" borderId="35" xfId="0" applyFont="1" applyFill="1" applyBorder="1" applyAlignment="1" applyProtection="1">
      <alignment horizontal="center" vertical="center" shrinkToFit="1"/>
      <protection hidden="1"/>
    </xf>
    <xf numFmtId="0" fontId="4" fillId="3" borderId="112" xfId="0" applyFont="1" applyFill="1" applyBorder="1" applyAlignment="1" applyProtection="1">
      <alignment horizontal="center" vertical="center" shrinkToFit="1"/>
      <protection hidden="1"/>
    </xf>
    <xf numFmtId="0" fontId="3" fillId="3" borderId="96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35" xfId="0" applyFont="1" applyFill="1" applyBorder="1" applyAlignment="1" applyProtection="1">
      <alignment horizontal="center" vertical="center"/>
      <protection hidden="1"/>
    </xf>
    <xf numFmtId="0" fontId="4" fillId="3" borderId="54" xfId="0" applyFont="1" applyFill="1" applyBorder="1" applyAlignment="1" applyProtection="1">
      <alignment horizontal="center" vertical="center" shrinkToFit="1"/>
      <protection hidden="1"/>
    </xf>
    <xf numFmtId="0" fontId="4" fillId="3" borderId="49" xfId="0" applyFont="1" applyFill="1" applyBorder="1" applyAlignment="1" applyProtection="1">
      <alignment horizontal="center" vertical="center" shrinkToFit="1"/>
      <protection hidden="1"/>
    </xf>
    <xf numFmtId="0" fontId="4" fillId="3" borderId="81" xfId="0" applyFont="1" applyFill="1" applyBorder="1" applyAlignment="1" applyProtection="1">
      <alignment horizontal="center" vertical="center"/>
      <protection hidden="1"/>
    </xf>
    <xf numFmtId="0" fontId="3" fillId="3" borderId="57" xfId="0" applyFont="1" applyFill="1" applyBorder="1" applyAlignment="1" applyProtection="1">
      <alignment horizontal="center" vertical="center"/>
      <protection hidden="1"/>
    </xf>
    <xf numFmtId="0" fontId="3" fillId="3" borderId="86" xfId="0" applyFont="1" applyFill="1" applyBorder="1" applyAlignment="1" applyProtection="1">
      <alignment horizontal="center" vertical="center"/>
      <protection hidden="1"/>
    </xf>
    <xf numFmtId="0" fontId="3" fillId="3" borderId="87" xfId="0" applyFont="1" applyFill="1" applyBorder="1" applyAlignment="1" applyProtection="1">
      <alignment horizontal="center" vertical="center"/>
      <protection hidden="1"/>
    </xf>
    <xf numFmtId="0" fontId="4" fillId="3" borderId="87" xfId="0" applyFont="1" applyFill="1" applyBorder="1" applyAlignment="1" applyProtection="1">
      <alignment horizontal="center" vertical="center"/>
      <protection hidden="1"/>
    </xf>
    <xf numFmtId="0" fontId="3" fillId="3" borderId="34" xfId="0" applyFont="1" applyFill="1" applyBorder="1" applyAlignment="1" applyProtection="1">
      <alignment horizontal="center" vertical="center"/>
      <protection hidden="1"/>
    </xf>
    <xf numFmtId="0" fontId="4" fillId="3" borderId="19" xfId="0" applyFont="1" applyFill="1" applyBorder="1" applyAlignment="1" applyProtection="1">
      <alignment horizontal="center" vertical="center" shrinkToFit="1"/>
      <protection hidden="1"/>
    </xf>
    <xf numFmtId="0" fontId="4" fillId="3" borderId="3" xfId="0" applyFont="1" applyFill="1" applyBorder="1" applyAlignment="1" applyProtection="1">
      <alignment horizontal="center" vertical="center" shrinkToFit="1"/>
      <protection hidden="1"/>
    </xf>
    <xf numFmtId="0" fontId="11" fillId="3" borderId="45" xfId="0" applyFont="1" applyFill="1" applyBorder="1" applyAlignment="1" applyProtection="1">
      <alignment horizontal="center" vertical="center"/>
      <protection hidden="1"/>
    </xf>
    <xf numFmtId="0" fontId="12" fillId="3" borderId="48" xfId="0" applyFont="1" applyFill="1" applyBorder="1" applyAlignment="1" applyProtection="1">
      <alignment horizontal="center" vertical="center"/>
      <protection hidden="1"/>
    </xf>
    <xf numFmtId="0" fontId="3" fillId="3" borderId="74" xfId="0" applyFont="1" applyFill="1" applyBorder="1" applyAlignment="1" applyProtection="1">
      <alignment horizontal="center" vertical="center"/>
      <protection hidden="1"/>
    </xf>
    <xf numFmtId="0" fontId="4" fillId="3" borderId="95" xfId="0" applyFont="1" applyFill="1" applyBorder="1" applyAlignment="1" applyProtection="1">
      <alignment horizontal="center" vertical="center"/>
      <protection hidden="1"/>
    </xf>
    <xf numFmtId="1" fontId="4" fillId="2" borderId="74" xfId="0" applyNumberFormat="1" applyFont="1" applyFill="1" applyBorder="1" applyAlignment="1" applyProtection="1">
      <alignment horizontal="center" vertical="center" wrapText="1"/>
      <protection hidden="1"/>
    </xf>
    <xf numFmtId="0" fontId="18" fillId="3" borderId="83" xfId="0" applyFont="1" applyFill="1" applyBorder="1" applyAlignment="1" applyProtection="1">
      <alignment horizontal="left" vertical="center" wrapText="1" indent="1"/>
      <protection hidden="1"/>
    </xf>
    <xf numFmtId="0" fontId="18" fillId="3" borderId="84" xfId="0" applyFont="1" applyFill="1" applyBorder="1" applyAlignment="1" applyProtection="1">
      <alignment horizontal="left" vertical="center" wrapText="1" indent="1"/>
      <protection hidden="1"/>
    </xf>
    <xf numFmtId="0" fontId="18" fillId="3" borderId="85" xfId="0" applyFont="1" applyFill="1" applyBorder="1" applyAlignment="1" applyProtection="1">
      <alignment horizontal="left" vertical="center" wrapText="1" indent="1"/>
      <protection hidden="1"/>
    </xf>
    <xf numFmtId="0" fontId="3" fillId="3" borderId="83" xfId="0" applyFont="1" applyFill="1" applyBorder="1" applyAlignment="1" applyProtection="1">
      <alignment horizontal="left" vertical="center" wrapText="1" indent="1"/>
      <protection hidden="1"/>
    </xf>
    <xf numFmtId="0" fontId="3" fillId="3" borderId="84" xfId="0" applyFont="1" applyFill="1" applyBorder="1" applyAlignment="1" applyProtection="1">
      <alignment horizontal="left" vertical="center" wrapText="1" indent="1"/>
      <protection hidden="1"/>
    </xf>
    <xf numFmtId="0" fontId="3" fillId="3" borderId="85" xfId="0" applyFont="1" applyFill="1" applyBorder="1" applyAlignment="1" applyProtection="1">
      <alignment horizontal="left" vertical="center" wrapText="1" indent="1"/>
      <protection hidden="1"/>
    </xf>
    <xf numFmtId="0" fontId="4" fillId="2" borderId="44" xfId="0" applyFont="1" applyFill="1" applyBorder="1" applyAlignment="1" applyProtection="1">
      <alignment horizontal="left" vertical="center" wrapText="1"/>
      <protection locked="0"/>
    </xf>
    <xf numFmtId="0" fontId="4" fillId="2" borderId="47" xfId="0" applyFont="1" applyFill="1" applyBorder="1" applyAlignment="1" applyProtection="1">
      <alignment horizontal="left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0" fontId="4" fillId="2" borderId="62" xfId="0" applyFont="1" applyFill="1" applyBorder="1" applyAlignment="1" applyProtection="1">
      <alignment horizontal="left" vertical="center" wrapText="1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3" borderId="133" xfId="0" applyFont="1" applyFill="1" applyBorder="1" applyAlignment="1" applyProtection="1">
      <alignment horizontal="center" vertical="center"/>
      <protection hidden="1"/>
    </xf>
    <xf numFmtId="0" fontId="3" fillId="3" borderId="100" xfId="0" applyFont="1" applyFill="1" applyBorder="1" applyAlignment="1" applyProtection="1">
      <alignment horizontal="center" vertical="center"/>
      <protection hidden="1"/>
    </xf>
    <xf numFmtId="0" fontId="3" fillId="3" borderId="130" xfId="0" applyFont="1" applyFill="1" applyBorder="1" applyAlignment="1" applyProtection="1">
      <alignment horizontal="center" vertical="center"/>
      <protection hidden="1"/>
    </xf>
    <xf numFmtId="1" fontId="3" fillId="2" borderId="75" xfId="0" applyNumberFormat="1" applyFont="1" applyFill="1" applyBorder="1" applyAlignment="1" applyProtection="1">
      <alignment horizontal="center" vertical="center"/>
      <protection hidden="1"/>
    </xf>
    <xf numFmtId="1" fontId="3" fillId="2" borderId="76" xfId="0" applyNumberFormat="1" applyFont="1" applyFill="1" applyBorder="1" applyAlignment="1" applyProtection="1">
      <alignment horizontal="center" vertical="center"/>
      <protection hidden="1"/>
    </xf>
    <xf numFmtId="1" fontId="3" fillId="2" borderId="4" xfId="0" applyNumberFormat="1" applyFont="1" applyFill="1" applyBorder="1" applyAlignment="1" applyProtection="1">
      <alignment horizontal="center" vertical="center"/>
      <protection hidden="1"/>
    </xf>
    <xf numFmtId="1" fontId="3" fillId="2" borderId="25" xfId="0" applyNumberFormat="1" applyFont="1" applyFill="1" applyBorder="1" applyAlignment="1" applyProtection="1">
      <alignment horizontal="center" vertical="center"/>
      <protection hidden="1"/>
    </xf>
    <xf numFmtId="1" fontId="3" fillId="2" borderId="77" xfId="0" applyNumberFormat="1" applyFont="1" applyFill="1" applyBorder="1" applyAlignment="1" applyProtection="1">
      <alignment horizontal="center" vertical="center"/>
      <protection hidden="1"/>
    </xf>
    <xf numFmtId="1" fontId="3" fillId="2" borderId="78" xfId="0" applyNumberFormat="1" applyFont="1" applyFill="1" applyBorder="1" applyAlignment="1" applyProtection="1">
      <alignment horizontal="center" vertical="center"/>
      <protection hidden="1"/>
    </xf>
    <xf numFmtId="0" fontId="4" fillId="0" borderId="72" xfId="0" applyFont="1" applyFill="1" applyBorder="1" applyAlignment="1" applyProtection="1">
      <alignment horizontal="left" vertical="center" wrapText="1" indent="1"/>
      <protection hidden="1"/>
    </xf>
    <xf numFmtId="0" fontId="4" fillId="0" borderId="68" xfId="0" applyFont="1" applyFill="1" applyBorder="1" applyAlignment="1" applyProtection="1">
      <alignment horizontal="left" vertical="center" wrapText="1" indent="1"/>
      <protection hidden="1"/>
    </xf>
    <xf numFmtId="0" fontId="4" fillId="0" borderId="69" xfId="0" applyFont="1" applyFill="1" applyBorder="1" applyAlignment="1" applyProtection="1">
      <alignment horizontal="left" vertical="center" wrapText="1" indent="1"/>
      <protection hidden="1"/>
    </xf>
    <xf numFmtId="1" fontId="4" fillId="0" borderId="11" xfId="0" applyNumberFormat="1" applyFont="1" applyFill="1" applyBorder="1" applyAlignment="1" applyProtection="1">
      <alignment horizontal="center" vertical="center"/>
      <protection hidden="1"/>
    </xf>
    <xf numFmtId="1" fontId="4" fillId="0" borderId="13" xfId="0" applyNumberFormat="1" applyFont="1" applyFill="1" applyBorder="1" applyAlignment="1" applyProtection="1">
      <alignment horizontal="center" vertical="center"/>
      <protection hidden="1"/>
    </xf>
    <xf numFmtId="1" fontId="4" fillId="2" borderId="53" xfId="0" applyNumberFormat="1" applyFont="1" applyFill="1" applyBorder="1" applyAlignment="1" applyProtection="1">
      <alignment horizontal="center" vertical="center"/>
      <protection hidden="1"/>
    </xf>
    <xf numFmtId="1" fontId="4" fillId="2" borderId="58" xfId="0" applyNumberFormat="1" applyFont="1" applyFill="1" applyBorder="1" applyAlignment="1" applyProtection="1">
      <alignment horizontal="center" vertical="center"/>
      <protection hidden="1"/>
    </xf>
    <xf numFmtId="1" fontId="4" fillId="2" borderId="59" xfId="0" applyNumberFormat="1" applyFont="1" applyFill="1" applyBorder="1" applyAlignment="1" applyProtection="1">
      <alignment horizontal="center" vertical="center"/>
      <protection hidden="1"/>
    </xf>
    <xf numFmtId="1" fontId="4" fillId="2" borderId="60" xfId="0" applyNumberFormat="1" applyFont="1" applyFill="1" applyBorder="1" applyAlignment="1" applyProtection="1">
      <alignment horizontal="center" vertical="center"/>
      <protection hidden="1"/>
    </xf>
    <xf numFmtId="1" fontId="4" fillId="2" borderId="118" xfId="0" applyNumberFormat="1" applyFont="1" applyFill="1" applyBorder="1" applyAlignment="1" applyProtection="1">
      <alignment horizontal="center" vertical="center"/>
      <protection hidden="1"/>
    </xf>
    <xf numFmtId="1" fontId="4" fillId="2" borderId="46" xfId="0" applyNumberFormat="1" applyFont="1" applyFill="1" applyBorder="1" applyAlignment="1" applyProtection="1">
      <alignment horizontal="center" vertical="center"/>
      <protection hidden="1"/>
    </xf>
    <xf numFmtId="1" fontId="4" fillId="2" borderId="119" xfId="0" applyNumberFormat="1" applyFont="1" applyFill="1" applyBorder="1" applyAlignment="1" applyProtection="1">
      <alignment horizontal="center" vertical="center"/>
      <protection hidden="1"/>
    </xf>
    <xf numFmtId="1" fontId="4" fillId="2" borderId="34" xfId="0" applyNumberFormat="1" applyFont="1" applyFill="1" applyBorder="1" applyAlignment="1" applyProtection="1">
      <alignment horizontal="center" vertical="center"/>
      <protection hidden="1"/>
    </xf>
    <xf numFmtId="1" fontId="4" fillId="2" borderId="81" xfId="0" applyNumberFormat="1" applyFont="1" applyFill="1" applyBorder="1" applyAlignment="1" applyProtection="1">
      <alignment horizontal="center" vertical="center"/>
      <protection hidden="1"/>
    </xf>
    <xf numFmtId="1" fontId="4" fillId="2" borderId="82" xfId="0" applyNumberFormat="1" applyFont="1" applyFill="1" applyBorder="1" applyAlignment="1" applyProtection="1">
      <alignment horizontal="center" vertical="center"/>
      <protection hidden="1"/>
    </xf>
    <xf numFmtId="1" fontId="4" fillId="2" borderId="8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0" xfId="0" applyFont="1" applyFill="1" applyBorder="1" applyAlignment="1" applyProtection="1">
      <alignment horizontal="center" vertical="center"/>
      <protection hidden="1"/>
    </xf>
    <xf numFmtId="0" fontId="4" fillId="0" borderId="68" xfId="0" applyFont="1" applyFill="1" applyBorder="1" applyAlignment="1" applyProtection="1">
      <alignment horizontal="center" vertical="center"/>
      <protection hidden="1"/>
    </xf>
    <xf numFmtId="0" fontId="4" fillId="0" borderId="97" xfId="0" applyFont="1" applyFill="1" applyBorder="1" applyAlignment="1" applyProtection="1">
      <alignment horizontal="center" vertical="center"/>
      <protection hidden="1"/>
    </xf>
    <xf numFmtId="1" fontId="4" fillId="2" borderId="103" xfId="0" applyNumberFormat="1" applyFont="1" applyFill="1" applyBorder="1" applyAlignment="1" applyProtection="1">
      <alignment horizontal="center" vertical="center"/>
      <protection hidden="1"/>
    </xf>
    <xf numFmtId="0" fontId="4" fillId="0" borderId="36" xfId="0" applyFont="1" applyFill="1" applyBorder="1" applyAlignment="1" applyProtection="1">
      <alignment horizontal="left" vertical="center" wrapText="1" indent="1"/>
      <protection hidden="1"/>
    </xf>
    <xf numFmtId="0" fontId="4" fillId="0" borderId="111" xfId="0" applyFont="1" applyFill="1" applyBorder="1" applyAlignment="1" applyProtection="1">
      <alignment horizontal="left" vertical="center" wrapText="1" indent="1"/>
      <protection hidden="1"/>
    </xf>
    <xf numFmtId="0" fontId="4" fillId="0" borderId="89" xfId="0" applyFont="1" applyFill="1" applyBorder="1" applyAlignment="1" applyProtection="1">
      <alignment horizontal="left" vertical="center" wrapText="1" indent="1"/>
      <protection hidden="1"/>
    </xf>
    <xf numFmtId="0" fontId="4" fillId="0" borderId="98" xfId="0" applyFont="1" applyFill="1" applyBorder="1" applyAlignment="1" applyProtection="1">
      <alignment horizontal="center" vertical="center"/>
      <protection hidden="1"/>
    </xf>
    <xf numFmtId="0" fontId="3" fillId="0" borderId="65" xfId="0" applyFont="1" applyFill="1" applyBorder="1" applyAlignment="1" applyProtection="1">
      <alignment horizontal="left" vertical="center"/>
      <protection hidden="1"/>
    </xf>
    <xf numFmtId="0" fontId="3" fillId="0" borderId="66" xfId="0" applyFont="1" applyFill="1" applyBorder="1" applyAlignment="1" applyProtection="1">
      <alignment horizontal="left" vertical="center"/>
      <protection hidden="1"/>
    </xf>
    <xf numFmtId="0" fontId="3" fillId="0" borderId="126" xfId="0" applyFont="1" applyFill="1" applyBorder="1" applyAlignment="1" applyProtection="1">
      <alignment horizontal="left" vertical="center"/>
      <protection hidden="1"/>
    </xf>
    <xf numFmtId="1" fontId="4" fillId="0" borderId="39" xfId="0" applyNumberFormat="1" applyFont="1" applyFill="1" applyBorder="1" applyAlignment="1" applyProtection="1">
      <alignment horizontal="center" vertical="center"/>
      <protection hidden="1"/>
    </xf>
    <xf numFmtId="1" fontId="4" fillId="0" borderId="68" xfId="0" applyNumberFormat="1" applyFont="1" applyFill="1" applyBorder="1" applyAlignment="1" applyProtection="1">
      <alignment horizontal="center" vertical="center"/>
      <protection hidden="1"/>
    </xf>
    <xf numFmtId="1" fontId="4" fillId="0" borderId="69" xfId="0" applyNumberFormat="1" applyFont="1" applyFill="1" applyBorder="1" applyAlignment="1" applyProtection="1">
      <alignment horizontal="center" vertical="center"/>
      <protection hidden="1"/>
    </xf>
    <xf numFmtId="0" fontId="4" fillId="0" borderId="67" xfId="0" applyFont="1" applyFill="1" applyBorder="1" applyAlignment="1" applyProtection="1">
      <alignment horizontal="left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2" borderId="35" xfId="0" applyFont="1" applyFill="1" applyBorder="1" applyAlignment="1" applyProtection="1">
      <alignment horizontal="center" vertical="center"/>
      <protection hidden="1"/>
    </xf>
    <xf numFmtId="0" fontId="4" fillId="0" borderId="72" xfId="0" applyFont="1" applyFill="1" applyBorder="1" applyAlignment="1" applyProtection="1">
      <alignment horizontal="center" vertical="center" wrapText="1"/>
      <protection hidden="1"/>
    </xf>
    <xf numFmtId="0" fontId="4" fillId="0" borderId="68" xfId="0" applyFont="1" applyFill="1" applyBorder="1" applyAlignment="1" applyProtection="1">
      <alignment horizontal="center" vertical="center" wrapText="1"/>
      <protection hidden="1"/>
    </xf>
    <xf numFmtId="0" fontId="4" fillId="0" borderId="69" xfId="0" applyFont="1" applyFill="1" applyBorder="1" applyAlignment="1" applyProtection="1">
      <alignment horizontal="center" vertical="center" wrapText="1"/>
      <protection hidden="1"/>
    </xf>
    <xf numFmtId="0" fontId="4" fillId="2" borderId="28" xfId="0" applyFont="1" applyFill="1" applyBorder="1" applyAlignment="1" applyProtection="1">
      <alignment horizontal="center" vertical="center" wrapText="1"/>
      <protection hidden="1"/>
    </xf>
    <xf numFmtId="0" fontId="4" fillId="2" borderId="29" xfId="0" applyFont="1" applyFill="1" applyBorder="1" applyAlignment="1" applyProtection="1">
      <alignment horizontal="center" vertical="center" wrapText="1"/>
      <protection hidden="1"/>
    </xf>
    <xf numFmtId="0" fontId="4" fillId="2" borderId="42" xfId="0" applyFont="1" applyFill="1" applyBorder="1" applyAlignment="1" applyProtection="1">
      <alignment horizontal="center" vertical="center" wrapText="1"/>
      <protection hidden="1"/>
    </xf>
    <xf numFmtId="0" fontId="4" fillId="2" borderId="22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25" xfId="0" applyFont="1" applyFill="1" applyBorder="1" applyAlignment="1" applyProtection="1">
      <alignment horizontal="center" vertical="center" wrapText="1"/>
      <protection hidden="1"/>
    </xf>
    <xf numFmtId="0" fontId="4" fillId="2" borderId="106" xfId="0" applyFont="1" applyFill="1" applyBorder="1" applyAlignment="1" applyProtection="1">
      <alignment horizontal="center" vertical="center" wrapText="1"/>
      <protection hidden="1"/>
    </xf>
    <xf numFmtId="0" fontId="4" fillId="2" borderId="110" xfId="0" applyFont="1" applyFill="1" applyBorder="1" applyAlignment="1" applyProtection="1">
      <alignment horizontal="center" vertical="center" wrapText="1"/>
      <protection hidden="1"/>
    </xf>
    <xf numFmtId="0" fontId="4" fillId="2" borderId="78" xfId="0" applyFont="1" applyFill="1" applyBorder="1" applyAlignment="1" applyProtection="1">
      <alignment horizontal="center" vertical="center" wrapText="1"/>
      <protection hidden="1"/>
    </xf>
    <xf numFmtId="0" fontId="4" fillId="2" borderId="104" xfId="0" applyFont="1" applyFill="1" applyBorder="1" applyAlignment="1" applyProtection="1">
      <alignment horizontal="center" vertical="center" wrapText="1"/>
      <protection hidden="1"/>
    </xf>
    <xf numFmtId="0" fontId="4" fillId="2" borderId="105" xfId="0" applyFont="1" applyFill="1" applyBorder="1" applyAlignment="1" applyProtection="1">
      <alignment horizontal="center" vertical="center" wrapText="1"/>
      <protection hidden="1"/>
    </xf>
    <xf numFmtId="0" fontId="4" fillId="0" borderId="72" xfId="0" applyFont="1" applyFill="1" applyBorder="1" applyAlignment="1" applyProtection="1">
      <alignment horizontal="center" vertical="center"/>
      <protection hidden="1"/>
    </xf>
    <xf numFmtId="1" fontId="4" fillId="0" borderId="99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00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01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Excel Built-in Normal" xfId="2"/>
    <cellStyle name="Normalny" xfId="0" builtinId="0"/>
    <cellStyle name="Normalny_1 dzienne fizjoterapia mgr 200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CC83"/>
  <sheetViews>
    <sheetView tabSelected="1" zoomScale="110" zoomScaleNormal="90" zoomScaleSheetLayoutView="100" workbookViewId="0">
      <selection activeCell="D3" sqref="D3:AC3"/>
    </sheetView>
  </sheetViews>
  <sheetFormatPr defaultColWidth="9.140625" defaultRowHeight="15" x14ac:dyDescent="0.2"/>
  <cols>
    <col min="1" max="1" width="3.7109375" style="1" customWidth="1"/>
    <col min="2" max="2" width="3.7109375" style="132" customWidth="1"/>
    <col min="3" max="3" width="19.7109375" style="53" customWidth="1"/>
    <col min="4" max="4" width="51.42578125" style="36" bestFit="1" customWidth="1"/>
    <col min="5" max="5" width="8.140625" style="37" bestFit="1" customWidth="1"/>
    <col min="6" max="6" width="6.28515625" style="1" customWidth="1"/>
    <col min="7" max="7" width="7" style="5" customWidth="1"/>
    <col min="8" max="8" width="7.85546875" style="5" customWidth="1"/>
    <col min="9" max="10" width="4.7109375" style="5" customWidth="1"/>
    <col min="11" max="11" width="4.7109375" style="6" customWidth="1"/>
    <col min="12" max="13" width="4.7109375" style="5" customWidth="1"/>
    <col min="14" max="14" width="4.7109375" style="6" customWidth="1"/>
    <col min="15" max="16" width="4.7109375" style="5" customWidth="1"/>
    <col min="17" max="17" width="4.7109375" style="6" customWidth="1"/>
    <col min="18" max="19" width="4.7109375" style="5" customWidth="1"/>
    <col min="20" max="20" width="4.7109375" style="6" customWidth="1"/>
    <col min="21" max="22" width="4.7109375" style="5" customWidth="1"/>
    <col min="23" max="23" width="4.7109375" style="6" customWidth="1"/>
    <col min="24" max="25" width="4.7109375" style="5" customWidth="1"/>
    <col min="26" max="26" width="4.7109375" style="38" customWidth="1"/>
    <col min="27" max="27" width="10" style="38" customWidth="1"/>
    <col min="28" max="28" width="3.7109375" style="122" customWidth="1"/>
    <col min="29" max="29" width="6" style="123" customWidth="1"/>
    <col min="30" max="30" width="6.42578125" style="5" customWidth="1"/>
    <col min="31" max="31" width="4.42578125" style="78" customWidth="1"/>
    <col min="32" max="32" width="11.7109375" style="78" customWidth="1"/>
    <col min="33" max="35" width="9.140625" style="78"/>
    <col min="36" max="36" width="9.140625" style="64"/>
    <col min="37" max="38" width="9.140625" style="65"/>
    <col min="39" max="16384" width="9.140625" style="5"/>
  </cols>
  <sheetData>
    <row r="1" spans="1:81" ht="12.75" x14ac:dyDescent="0.2">
      <c r="A1" s="149"/>
      <c r="B1" s="149"/>
      <c r="D1" s="151" t="s">
        <v>101</v>
      </c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</row>
    <row r="2" spans="1:81" ht="12.75" x14ac:dyDescent="0.2">
      <c r="A2" s="149"/>
      <c r="B2" s="149"/>
      <c r="D2" s="151" t="s">
        <v>102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81" ht="12.75" x14ac:dyDescent="0.2">
      <c r="A3" s="149"/>
      <c r="B3" s="149"/>
      <c r="D3" s="151" t="s">
        <v>103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</row>
    <row r="4" spans="1:81" s="46" customFormat="1" ht="17.25" customHeight="1" x14ac:dyDescent="0.2">
      <c r="A4" s="170" t="s">
        <v>44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E4" s="73"/>
      <c r="AF4" s="73"/>
      <c r="AG4" s="73"/>
      <c r="AH4" s="73"/>
      <c r="AI4" s="73"/>
      <c r="AJ4" s="56"/>
      <c r="AK4" s="57"/>
      <c r="AL4" s="57"/>
    </row>
    <row r="5" spans="1:81" s="46" customFormat="1" ht="17.25" customHeight="1" x14ac:dyDescent="0.2">
      <c r="A5" s="170" t="s">
        <v>73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E5" s="73"/>
      <c r="AF5" s="73"/>
      <c r="AG5" s="73"/>
      <c r="AH5" s="73"/>
      <c r="AI5" s="73"/>
      <c r="AJ5" s="56"/>
      <c r="AK5" s="57"/>
      <c r="AL5" s="57"/>
    </row>
    <row r="6" spans="1:81" s="46" customFormat="1" ht="17.25" customHeight="1" x14ac:dyDescent="0.2">
      <c r="A6" s="170" t="s">
        <v>42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E6" s="73"/>
      <c r="AF6" s="73"/>
      <c r="AG6" s="73"/>
      <c r="AH6" s="73"/>
      <c r="AI6" s="73"/>
      <c r="AJ6" s="56"/>
      <c r="AK6" s="57"/>
      <c r="AL6" s="57"/>
    </row>
    <row r="7" spans="1:81" s="46" customFormat="1" ht="17.25" customHeight="1" thickBot="1" x14ac:dyDescent="0.25">
      <c r="A7" s="255" t="s">
        <v>76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E7" s="73"/>
      <c r="AF7" s="73"/>
      <c r="AG7" s="73"/>
      <c r="AH7" s="73"/>
      <c r="AI7" s="73"/>
      <c r="AJ7" s="56"/>
      <c r="AK7" s="57"/>
      <c r="AL7" s="57"/>
    </row>
    <row r="8" spans="1:81" s="48" customFormat="1" ht="13.5" customHeight="1" thickTop="1" x14ac:dyDescent="0.2">
      <c r="A8" s="191" t="s">
        <v>27</v>
      </c>
      <c r="B8" s="129"/>
      <c r="C8" s="47"/>
      <c r="D8" s="191" t="s">
        <v>0</v>
      </c>
      <c r="E8" s="175" t="s">
        <v>21</v>
      </c>
      <c r="F8" s="176"/>
      <c r="G8" s="176"/>
      <c r="H8" s="176"/>
      <c r="I8" s="265" t="s">
        <v>1</v>
      </c>
      <c r="J8" s="266"/>
      <c r="K8" s="266"/>
      <c r="L8" s="266"/>
      <c r="M8" s="266"/>
      <c r="N8" s="267"/>
      <c r="O8" s="273" t="s">
        <v>2</v>
      </c>
      <c r="P8" s="266"/>
      <c r="Q8" s="266"/>
      <c r="R8" s="266"/>
      <c r="S8" s="266"/>
      <c r="T8" s="274"/>
      <c r="U8" s="181" t="s">
        <v>3</v>
      </c>
      <c r="V8" s="181"/>
      <c r="W8" s="181"/>
      <c r="X8" s="181"/>
      <c r="Y8" s="181"/>
      <c r="Z8" s="182"/>
      <c r="AA8" s="163" t="s">
        <v>33</v>
      </c>
      <c r="AB8" s="184" t="s">
        <v>38</v>
      </c>
      <c r="AC8" s="185"/>
      <c r="AD8" s="7"/>
      <c r="AE8" s="74"/>
      <c r="AF8" s="74"/>
      <c r="AG8" s="74"/>
      <c r="AH8" s="74"/>
      <c r="AI8" s="74"/>
      <c r="AJ8" s="58"/>
      <c r="AK8" s="59"/>
      <c r="AL8" s="59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</row>
    <row r="9" spans="1:81" s="48" customFormat="1" ht="31.5" x14ac:dyDescent="0.2">
      <c r="A9" s="192"/>
      <c r="B9" s="130"/>
      <c r="C9" s="49" t="s">
        <v>43</v>
      </c>
      <c r="D9" s="192"/>
      <c r="E9" s="177"/>
      <c r="F9" s="178"/>
      <c r="G9" s="178"/>
      <c r="H9" s="178"/>
      <c r="I9" s="268" t="s">
        <v>30</v>
      </c>
      <c r="J9" s="195"/>
      <c r="K9" s="260"/>
      <c r="L9" s="194" t="s">
        <v>5</v>
      </c>
      <c r="M9" s="195"/>
      <c r="N9" s="263"/>
      <c r="O9" s="264" t="s">
        <v>6</v>
      </c>
      <c r="P9" s="195"/>
      <c r="Q9" s="260"/>
      <c r="R9" s="194" t="s">
        <v>7</v>
      </c>
      <c r="S9" s="195"/>
      <c r="T9" s="196"/>
      <c r="U9" s="195" t="s">
        <v>8</v>
      </c>
      <c r="V9" s="195"/>
      <c r="W9" s="260"/>
      <c r="X9" s="188" t="s">
        <v>9</v>
      </c>
      <c r="Y9" s="189"/>
      <c r="Z9" s="190"/>
      <c r="AA9" s="164"/>
      <c r="AB9" s="186"/>
      <c r="AC9" s="187"/>
      <c r="AD9" s="7"/>
      <c r="AE9" s="74"/>
      <c r="AF9" s="74"/>
      <c r="AG9" s="74"/>
      <c r="AH9" s="74"/>
      <c r="AI9" s="74"/>
      <c r="AJ9" s="58"/>
      <c r="AK9" s="59"/>
      <c r="AL9" s="59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</row>
    <row r="10" spans="1:81" s="48" customFormat="1" ht="12.75" customHeight="1" x14ac:dyDescent="0.2">
      <c r="A10" s="192"/>
      <c r="B10" s="130"/>
      <c r="C10" s="49"/>
      <c r="D10" s="192"/>
      <c r="E10" s="258" t="s">
        <v>25</v>
      </c>
      <c r="F10" s="259"/>
      <c r="G10" s="271" t="s">
        <v>24</v>
      </c>
      <c r="H10" s="173" t="s">
        <v>23</v>
      </c>
      <c r="I10" s="179" t="s">
        <v>36</v>
      </c>
      <c r="J10" s="165" t="s">
        <v>37</v>
      </c>
      <c r="K10" s="171" t="s">
        <v>22</v>
      </c>
      <c r="L10" s="183" t="s">
        <v>36</v>
      </c>
      <c r="M10" s="165" t="s">
        <v>37</v>
      </c>
      <c r="N10" s="261" t="s">
        <v>22</v>
      </c>
      <c r="O10" s="256" t="s">
        <v>36</v>
      </c>
      <c r="P10" s="165" t="s">
        <v>37</v>
      </c>
      <c r="Q10" s="171" t="s">
        <v>22</v>
      </c>
      <c r="R10" s="183" t="s">
        <v>36</v>
      </c>
      <c r="S10" s="165" t="s">
        <v>37</v>
      </c>
      <c r="T10" s="261" t="s">
        <v>22</v>
      </c>
      <c r="U10" s="256" t="s">
        <v>36</v>
      </c>
      <c r="V10" s="165" t="s">
        <v>37</v>
      </c>
      <c r="W10" s="171" t="s">
        <v>22</v>
      </c>
      <c r="X10" s="183" t="s">
        <v>36</v>
      </c>
      <c r="Y10" s="165" t="s">
        <v>37</v>
      </c>
      <c r="Z10" s="269" t="s">
        <v>22</v>
      </c>
      <c r="AA10" s="164"/>
      <c r="AB10" s="186"/>
      <c r="AC10" s="187"/>
      <c r="AD10" s="7"/>
      <c r="AE10" s="74"/>
      <c r="AF10" s="74"/>
      <c r="AG10" s="74"/>
      <c r="AH10" s="74"/>
      <c r="AI10" s="74"/>
      <c r="AJ10" s="58"/>
      <c r="AK10" s="59"/>
      <c r="AL10" s="59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</row>
    <row r="11" spans="1:81" s="48" customFormat="1" ht="13.5" customHeight="1" thickBot="1" x14ac:dyDescent="0.25">
      <c r="A11" s="193"/>
      <c r="B11" s="131"/>
      <c r="C11" s="134"/>
      <c r="D11" s="193"/>
      <c r="E11" s="50" t="s">
        <v>26</v>
      </c>
      <c r="F11" s="51" t="s">
        <v>22</v>
      </c>
      <c r="G11" s="272"/>
      <c r="H11" s="174"/>
      <c r="I11" s="180"/>
      <c r="J11" s="166"/>
      <c r="K11" s="172"/>
      <c r="L11" s="165"/>
      <c r="M11" s="166"/>
      <c r="N11" s="262"/>
      <c r="O11" s="257"/>
      <c r="P11" s="166"/>
      <c r="Q11" s="172"/>
      <c r="R11" s="165"/>
      <c r="S11" s="166"/>
      <c r="T11" s="262"/>
      <c r="U11" s="257"/>
      <c r="V11" s="166"/>
      <c r="W11" s="172"/>
      <c r="X11" s="165"/>
      <c r="Y11" s="166"/>
      <c r="Z11" s="270"/>
      <c r="AA11" s="164"/>
      <c r="AB11" s="186"/>
      <c r="AC11" s="187"/>
      <c r="AD11" s="7"/>
      <c r="AE11" s="74"/>
      <c r="AF11" s="74"/>
      <c r="AG11" s="74"/>
      <c r="AH11" s="74"/>
      <c r="AI11" s="74"/>
      <c r="AJ11" s="58"/>
      <c r="AK11" s="59"/>
      <c r="AL11" s="59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</row>
    <row r="12" spans="1:81" s="52" customFormat="1" ht="15" customHeight="1" thickTop="1" x14ac:dyDescent="0.2">
      <c r="A12" s="167" t="s">
        <v>45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9"/>
      <c r="AD12" s="8"/>
      <c r="AE12" s="75"/>
      <c r="AF12" s="75"/>
      <c r="AG12" s="75"/>
      <c r="AH12" s="75"/>
      <c r="AI12" s="75"/>
      <c r="AJ12" s="60"/>
      <c r="AK12" s="61"/>
      <c r="AL12" s="61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</row>
    <row r="13" spans="1:81" s="8" customFormat="1" ht="15.6" customHeight="1" x14ac:dyDescent="0.2">
      <c r="A13" s="9" t="s">
        <v>10</v>
      </c>
      <c r="B13" s="197" t="s">
        <v>46</v>
      </c>
      <c r="C13" s="198"/>
      <c r="D13" s="40" t="s">
        <v>97</v>
      </c>
      <c r="E13" s="4">
        <f>SUM(G13:H13)</f>
        <v>39</v>
      </c>
      <c r="F13" s="2">
        <f>SUM(K13,N13,Q13,T13,W13,Z13)</f>
        <v>3</v>
      </c>
      <c r="G13" s="10">
        <f>SUM(I13,L13,O13,R13,U13,X13)</f>
        <v>13</v>
      </c>
      <c r="H13" s="11">
        <f>SUM(J13,M13,P13,S13,V13,Y13)</f>
        <v>26</v>
      </c>
      <c r="I13" s="30">
        <v>13</v>
      </c>
      <c r="J13" s="31">
        <v>26</v>
      </c>
      <c r="K13" s="31">
        <v>3</v>
      </c>
      <c r="L13" s="44"/>
      <c r="M13" s="31"/>
      <c r="N13" s="31"/>
      <c r="O13" s="32"/>
      <c r="P13" s="31"/>
      <c r="Q13" s="31"/>
      <c r="R13" s="44"/>
      <c r="S13" s="31"/>
      <c r="T13" s="35"/>
      <c r="U13" s="31"/>
      <c r="V13" s="31"/>
      <c r="W13" s="31"/>
      <c r="X13" s="44"/>
      <c r="Y13" s="31"/>
      <c r="Z13" s="31"/>
      <c r="AA13" s="109" t="s">
        <v>34</v>
      </c>
      <c r="AB13" s="141" t="s">
        <v>31</v>
      </c>
      <c r="AC13" s="142">
        <v>1</v>
      </c>
      <c r="AD13" s="126" t="str">
        <f t="shared" ref="AD13:AD45" si="0">CONCATENATE(AB13,AC13)</f>
        <v>E1</v>
      </c>
      <c r="AE13" s="75"/>
      <c r="AF13" s="75"/>
      <c r="AG13" s="75"/>
      <c r="AH13" s="75"/>
      <c r="AI13" s="75"/>
      <c r="AJ13" s="60"/>
      <c r="AK13" s="61"/>
      <c r="AL13" s="61"/>
    </row>
    <row r="14" spans="1:81" s="8" customFormat="1" ht="15.75" x14ac:dyDescent="0.2">
      <c r="A14" s="9" t="s">
        <v>11</v>
      </c>
      <c r="B14" s="199"/>
      <c r="C14" s="200"/>
      <c r="D14" s="79" t="s">
        <v>98</v>
      </c>
      <c r="E14" s="4">
        <f t="shared" ref="E14:E21" si="1">SUM(G14:H14)</f>
        <v>26</v>
      </c>
      <c r="F14" s="2">
        <f t="shared" ref="F14:F21" si="2">SUM(K14,N14,Q14,T14,W14,Z14)</f>
        <v>2</v>
      </c>
      <c r="G14" s="10">
        <f t="shared" ref="G14:G21" si="3">SUM(I14,L14,O14,R14,U14,X14)</f>
        <v>13</v>
      </c>
      <c r="H14" s="11">
        <f t="shared" ref="H14:H21" si="4">SUM(J14,M14,P14,S14,V14,Y14)</f>
        <v>13</v>
      </c>
      <c r="I14" s="30"/>
      <c r="J14" s="31"/>
      <c r="K14" s="31"/>
      <c r="L14" s="44">
        <v>13</v>
      </c>
      <c r="M14" s="31">
        <v>13</v>
      </c>
      <c r="N14" s="31">
        <v>2</v>
      </c>
      <c r="O14" s="32"/>
      <c r="P14" s="31"/>
      <c r="Q14" s="31"/>
      <c r="R14" s="44"/>
      <c r="S14" s="31"/>
      <c r="T14" s="35"/>
      <c r="U14" s="31"/>
      <c r="V14" s="31"/>
      <c r="W14" s="31"/>
      <c r="X14" s="44"/>
      <c r="Y14" s="31"/>
      <c r="Z14" s="31"/>
      <c r="AA14" s="113" t="s">
        <v>34</v>
      </c>
      <c r="AB14" s="143"/>
      <c r="AC14" s="144"/>
      <c r="AD14" s="126" t="str">
        <f t="shared" si="0"/>
        <v/>
      </c>
      <c r="AE14" s="75"/>
      <c r="AF14" s="75"/>
      <c r="AG14" s="75"/>
      <c r="AH14" s="75"/>
      <c r="AI14" s="75"/>
      <c r="AJ14" s="60"/>
      <c r="AK14" s="61"/>
      <c r="AL14" s="61"/>
    </row>
    <row r="15" spans="1:81" s="8" customFormat="1" ht="15.75" x14ac:dyDescent="0.2">
      <c r="A15" s="9" t="s">
        <v>12</v>
      </c>
      <c r="B15" s="199"/>
      <c r="C15" s="200"/>
      <c r="D15" s="40" t="s">
        <v>69</v>
      </c>
      <c r="E15" s="4">
        <f t="shared" si="1"/>
        <v>52</v>
      </c>
      <c r="F15" s="2">
        <f t="shared" si="2"/>
        <v>4</v>
      </c>
      <c r="G15" s="10">
        <f t="shared" si="3"/>
        <v>26</v>
      </c>
      <c r="H15" s="11">
        <f t="shared" si="4"/>
        <v>26</v>
      </c>
      <c r="I15" s="30">
        <v>26</v>
      </c>
      <c r="J15" s="31">
        <v>26</v>
      </c>
      <c r="K15" s="31">
        <v>4</v>
      </c>
      <c r="L15" s="44"/>
      <c r="M15" s="31"/>
      <c r="N15" s="31"/>
      <c r="O15" s="32"/>
      <c r="P15" s="31"/>
      <c r="Q15" s="31"/>
      <c r="R15" s="44"/>
      <c r="S15" s="31"/>
      <c r="T15" s="35"/>
      <c r="U15" s="31"/>
      <c r="V15" s="31"/>
      <c r="W15" s="31"/>
      <c r="X15" s="44"/>
      <c r="Y15" s="31"/>
      <c r="Z15" s="31"/>
      <c r="AA15" s="113" t="s">
        <v>34</v>
      </c>
      <c r="AB15" s="143" t="s">
        <v>31</v>
      </c>
      <c r="AC15" s="144">
        <v>1</v>
      </c>
      <c r="AD15" s="126" t="str">
        <f t="shared" si="0"/>
        <v>E1</v>
      </c>
      <c r="AE15" s="75"/>
      <c r="AF15" s="75"/>
      <c r="AG15" s="75"/>
      <c r="AH15" s="75"/>
      <c r="AI15" s="75"/>
      <c r="AJ15" s="60"/>
      <c r="AK15" s="61"/>
      <c r="AL15" s="61"/>
    </row>
    <row r="16" spans="1:81" s="8" customFormat="1" ht="15.75" x14ac:dyDescent="0.2">
      <c r="A16" s="9" t="s">
        <v>13</v>
      </c>
      <c r="B16" s="199"/>
      <c r="C16" s="200"/>
      <c r="D16" s="40" t="s">
        <v>70</v>
      </c>
      <c r="E16" s="4">
        <f t="shared" si="1"/>
        <v>39</v>
      </c>
      <c r="F16" s="2">
        <f t="shared" si="2"/>
        <v>3</v>
      </c>
      <c r="G16" s="10">
        <f t="shared" si="3"/>
        <v>13</v>
      </c>
      <c r="H16" s="11">
        <f t="shared" si="4"/>
        <v>26</v>
      </c>
      <c r="I16" s="30"/>
      <c r="J16" s="31"/>
      <c r="K16" s="72"/>
      <c r="L16" s="31">
        <v>13</v>
      </c>
      <c r="M16" s="31">
        <v>26</v>
      </c>
      <c r="N16" s="31">
        <v>3</v>
      </c>
      <c r="O16" s="32"/>
      <c r="P16" s="31"/>
      <c r="Q16" s="31"/>
      <c r="R16" s="44"/>
      <c r="S16" s="31"/>
      <c r="T16" s="35"/>
      <c r="U16" s="31"/>
      <c r="V16" s="31"/>
      <c r="W16" s="31"/>
      <c r="X16" s="44"/>
      <c r="Y16" s="31"/>
      <c r="Z16" s="31"/>
      <c r="AA16" s="113" t="s">
        <v>34</v>
      </c>
      <c r="AB16" s="143" t="s">
        <v>31</v>
      </c>
      <c r="AC16" s="144">
        <v>2</v>
      </c>
      <c r="AD16" s="126" t="str">
        <f t="shared" si="0"/>
        <v>E2</v>
      </c>
      <c r="AE16" s="75"/>
      <c r="AF16" s="75"/>
      <c r="AG16" s="75"/>
      <c r="AH16" s="75"/>
      <c r="AI16" s="75"/>
      <c r="AJ16" s="60"/>
      <c r="AK16" s="61"/>
      <c r="AL16" s="61"/>
    </row>
    <row r="17" spans="1:81" s="8" customFormat="1" ht="15.75" x14ac:dyDescent="0.2">
      <c r="A17" s="9" t="s">
        <v>14</v>
      </c>
      <c r="B17" s="199"/>
      <c r="C17" s="200"/>
      <c r="D17" s="40" t="s">
        <v>71</v>
      </c>
      <c r="E17" s="4">
        <f t="shared" si="1"/>
        <v>26</v>
      </c>
      <c r="F17" s="2">
        <f t="shared" si="2"/>
        <v>2</v>
      </c>
      <c r="G17" s="10">
        <f t="shared" si="3"/>
        <v>13</v>
      </c>
      <c r="H17" s="11">
        <f t="shared" si="4"/>
        <v>13</v>
      </c>
      <c r="I17" s="30">
        <v>13</v>
      </c>
      <c r="J17" s="31">
        <v>13</v>
      </c>
      <c r="K17" s="31">
        <v>2</v>
      </c>
      <c r="L17" s="44"/>
      <c r="M17" s="31"/>
      <c r="N17" s="31"/>
      <c r="O17" s="32"/>
      <c r="P17" s="31"/>
      <c r="Q17" s="31"/>
      <c r="R17" s="44"/>
      <c r="S17" s="31"/>
      <c r="T17" s="35"/>
      <c r="U17" s="31"/>
      <c r="V17" s="31"/>
      <c r="W17" s="31"/>
      <c r="X17" s="44"/>
      <c r="Y17" s="31"/>
      <c r="Z17" s="31"/>
      <c r="AA17" s="113" t="s">
        <v>34</v>
      </c>
      <c r="AB17" s="143"/>
      <c r="AC17" s="144"/>
      <c r="AD17" s="126" t="str">
        <f t="shared" si="0"/>
        <v/>
      </c>
      <c r="AE17" s="75"/>
      <c r="AF17" s="75"/>
      <c r="AG17" s="75"/>
      <c r="AH17" s="75"/>
      <c r="AI17" s="75"/>
      <c r="AJ17" s="60"/>
      <c r="AK17" s="61"/>
      <c r="AL17" s="61"/>
    </row>
    <row r="18" spans="1:81" s="8" customFormat="1" ht="15.75" x14ac:dyDescent="0.2">
      <c r="A18" s="9" t="s">
        <v>15</v>
      </c>
      <c r="B18" s="199"/>
      <c r="C18" s="200"/>
      <c r="D18" s="40" t="s">
        <v>72</v>
      </c>
      <c r="E18" s="4">
        <f t="shared" si="1"/>
        <v>26</v>
      </c>
      <c r="F18" s="2">
        <f t="shared" si="2"/>
        <v>2</v>
      </c>
      <c r="G18" s="10">
        <f t="shared" si="3"/>
        <v>13</v>
      </c>
      <c r="H18" s="11">
        <f t="shared" si="4"/>
        <v>13</v>
      </c>
      <c r="I18" s="30"/>
      <c r="J18" s="31"/>
      <c r="K18" s="31"/>
      <c r="L18" s="44"/>
      <c r="M18" s="31"/>
      <c r="N18" s="31"/>
      <c r="O18" s="32">
        <v>13</v>
      </c>
      <c r="P18" s="31">
        <v>13</v>
      </c>
      <c r="Q18" s="31">
        <v>2</v>
      </c>
      <c r="R18" s="44"/>
      <c r="S18" s="31"/>
      <c r="T18" s="35"/>
      <c r="U18" s="31"/>
      <c r="V18" s="31"/>
      <c r="W18" s="31"/>
      <c r="X18" s="44"/>
      <c r="Y18" s="31"/>
      <c r="Z18" s="31"/>
      <c r="AA18" s="113" t="s">
        <v>34</v>
      </c>
      <c r="AB18" s="143"/>
      <c r="AC18" s="144"/>
      <c r="AD18" s="126" t="str">
        <f t="shared" si="0"/>
        <v/>
      </c>
      <c r="AE18" s="75"/>
      <c r="AF18" s="75"/>
      <c r="AG18" s="75"/>
      <c r="AH18" s="75"/>
      <c r="AI18" s="75"/>
      <c r="AJ18" s="60"/>
      <c r="AK18" s="61"/>
      <c r="AL18" s="61"/>
    </row>
    <row r="19" spans="1:81" s="8" customFormat="1" ht="15.6" customHeight="1" x14ac:dyDescent="0.2">
      <c r="A19" s="9" t="s">
        <v>16</v>
      </c>
      <c r="B19" s="199"/>
      <c r="C19" s="200"/>
      <c r="D19" s="40" t="s">
        <v>99</v>
      </c>
      <c r="E19" s="4">
        <f t="shared" si="1"/>
        <v>39</v>
      </c>
      <c r="F19" s="2">
        <f t="shared" si="2"/>
        <v>3</v>
      </c>
      <c r="G19" s="10">
        <f t="shared" si="3"/>
        <v>13</v>
      </c>
      <c r="H19" s="11">
        <f t="shared" si="4"/>
        <v>26</v>
      </c>
      <c r="I19" s="30">
        <v>13</v>
      </c>
      <c r="J19" s="31">
        <v>26</v>
      </c>
      <c r="K19" s="31">
        <v>3</v>
      </c>
      <c r="L19" s="44"/>
      <c r="M19" s="31"/>
      <c r="N19" s="31"/>
      <c r="O19" s="32"/>
      <c r="P19" s="31"/>
      <c r="Q19" s="31"/>
      <c r="R19" s="44"/>
      <c r="S19" s="31"/>
      <c r="T19" s="35"/>
      <c r="U19" s="31"/>
      <c r="V19" s="31"/>
      <c r="W19" s="31"/>
      <c r="X19" s="44"/>
      <c r="Y19" s="31"/>
      <c r="Z19" s="31"/>
      <c r="AA19" s="113" t="s">
        <v>34</v>
      </c>
      <c r="AB19" s="143" t="s">
        <v>31</v>
      </c>
      <c r="AC19" s="144">
        <v>1</v>
      </c>
      <c r="AD19" s="126" t="str">
        <f t="shared" si="0"/>
        <v>E1</v>
      </c>
      <c r="AE19" s="75"/>
      <c r="AF19" s="75"/>
      <c r="AG19" s="75"/>
      <c r="AH19" s="75"/>
      <c r="AI19" s="75"/>
      <c r="AJ19" s="60"/>
      <c r="AK19" s="61"/>
      <c r="AL19" s="61"/>
    </row>
    <row r="20" spans="1:81" s="8" customFormat="1" ht="15.75" x14ac:dyDescent="0.2">
      <c r="A20" s="9" t="s">
        <v>17</v>
      </c>
      <c r="B20" s="199"/>
      <c r="C20" s="200"/>
      <c r="D20" s="41" t="s">
        <v>68</v>
      </c>
      <c r="E20" s="4">
        <f t="shared" si="1"/>
        <v>39</v>
      </c>
      <c r="F20" s="2">
        <f t="shared" si="2"/>
        <v>3</v>
      </c>
      <c r="G20" s="10">
        <f t="shared" si="3"/>
        <v>13</v>
      </c>
      <c r="H20" s="11">
        <f t="shared" si="4"/>
        <v>26</v>
      </c>
      <c r="I20" s="15">
        <v>13</v>
      </c>
      <c r="J20" s="15">
        <v>26</v>
      </c>
      <c r="K20" s="15">
        <v>3</v>
      </c>
      <c r="L20" s="45"/>
      <c r="M20" s="15"/>
      <c r="N20" s="15"/>
      <c r="O20" s="32"/>
      <c r="P20" s="31"/>
      <c r="Q20" s="31"/>
      <c r="R20" s="44"/>
      <c r="S20" s="31"/>
      <c r="T20" s="35"/>
      <c r="U20" s="31"/>
      <c r="V20" s="31"/>
      <c r="W20" s="31"/>
      <c r="X20" s="44"/>
      <c r="Y20" s="31"/>
      <c r="Z20" s="31"/>
      <c r="AA20" s="113" t="s">
        <v>34</v>
      </c>
      <c r="AB20" s="143"/>
      <c r="AC20" s="144"/>
      <c r="AD20" s="126" t="str">
        <f t="shared" si="0"/>
        <v/>
      </c>
      <c r="AE20" s="75"/>
      <c r="AF20" s="75"/>
      <c r="AG20" s="75"/>
      <c r="AH20" s="75"/>
      <c r="AI20" s="75"/>
      <c r="AJ20" s="60"/>
      <c r="AK20" s="61"/>
      <c r="AL20" s="61"/>
    </row>
    <row r="21" spans="1:81" s="8" customFormat="1" ht="16.5" thickBot="1" x14ac:dyDescent="0.25">
      <c r="A21" s="9" t="s">
        <v>18</v>
      </c>
      <c r="B21" s="201"/>
      <c r="C21" s="202"/>
      <c r="D21" s="41" t="s">
        <v>47</v>
      </c>
      <c r="E21" s="4">
        <f t="shared" si="1"/>
        <v>65</v>
      </c>
      <c r="F21" s="2">
        <f t="shared" si="2"/>
        <v>0</v>
      </c>
      <c r="G21" s="10">
        <f t="shared" si="3"/>
        <v>0</v>
      </c>
      <c r="H21" s="11">
        <f t="shared" si="4"/>
        <v>65</v>
      </c>
      <c r="I21" s="30"/>
      <c r="J21" s="146">
        <v>39</v>
      </c>
      <c r="K21" s="146">
        <v>0</v>
      </c>
      <c r="L21" s="44"/>
      <c r="M21" s="146">
        <v>26</v>
      </c>
      <c r="N21" s="146">
        <v>0</v>
      </c>
      <c r="O21" s="32"/>
      <c r="P21" s="31"/>
      <c r="Q21" s="31"/>
      <c r="R21" s="44"/>
      <c r="S21" s="31"/>
      <c r="T21" s="35"/>
      <c r="U21" s="31"/>
      <c r="V21" s="31"/>
      <c r="W21" s="31"/>
      <c r="X21" s="44"/>
      <c r="Y21" s="31"/>
      <c r="Z21" s="31"/>
      <c r="AA21" s="113" t="s">
        <v>34</v>
      </c>
      <c r="AB21" s="114"/>
      <c r="AC21" s="150"/>
      <c r="AD21" s="126" t="str">
        <f t="shared" si="0"/>
        <v/>
      </c>
      <c r="AE21" s="75"/>
      <c r="AF21" s="75"/>
      <c r="AG21" s="75"/>
      <c r="AH21" s="75"/>
      <c r="AI21" s="75"/>
      <c r="AJ21" s="60"/>
      <c r="AK21" s="61"/>
      <c r="AL21" s="61"/>
    </row>
    <row r="22" spans="1:81" s="15" customFormat="1" ht="16.5" thickBot="1" x14ac:dyDescent="0.25">
      <c r="A22" s="12"/>
      <c r="B22" s="135"/>
      <c r="C22" s="22"/>
      <c r="D22" s="13"/>
      <c r="E22" s="66">
        <f t="shared" ref="E22:F22" si="5">SUM(E13:E21)</f>
        <v>351</v>
      </c>
      <c r="F22" s="23">
        <f t="shared" si="5"/>
        <v>22</v>
      </c>
      <c r="G22" s="21">
        <f t="shared" ref="G22:T22" si="6">SUM(G13:G21)</f>
        <v>117</v>
      </c>
      <c r="H22" s="69">
        <f t="shared" si="6"/>
        <v>234</v>
      </c>
      <c r="I22" s="18">
        <f t="shared" si="6"/>
        <v>78</v>
      </c>
      <c r="J22" s="19">
        <f t="shared" si="6"/>
        <v>156</v>
      </c>
      <c r="K22" s="19">
        <f t="shared" si="6"/>
        <v>15</v>
      </c>
      <c r="L22" s="20">
        <f t="shared" si="6"/>
        <v>26</v>
      </c>
      <c r="M22" s="19">
        <f t="shared" si="6"/>
        <v>65</v>
      </c>
      <c r="N22" s="19">
        <f t="shared" si="6"/>
        <v>5</v>
      </c>
      <c r="O22" s="21">
        <f t="shared" si="6"/>
        <v>13</v>
      </c>
      <c r="P22" s="22">
        <f t="shared" si="6"/>
        <v>13</v>
      </c>
      <c r="Q22" s="23">
        <f t="shared" si="6"/>
        <v>2</v>
      </c>
      <c r="R22" s="20">
        <f t="shared" si="6"/>
        <v>0</v>
      </c>
      <c r="S22" s="19">
        <f t="shared" si="6"/>
        <v>0</v>
      </c>
      <c r="T22" s="19">
        <f t="shared" si="6"/>
        <v>0</v>
      </c>
      <c r="U22" s="21">
        <f t="shared" ref="U22:Z22" si="7">SUM(U13:U21)</f>
        <v>0</v>
      </c>
      <c r="V22" s="19">
        <f t="shared" si="7"/>
        <v>0</v>
      </c>
      <c r="W22" s="19">
        <f t="shared" si="7"/>
        <v>0</v>
      </c>
      <c r="X22" s="137">
        <f t="shared" si="7"/>
        <v>0</v>
      </c>
      <c r="Y22" s="19">
        <f t="shared" si="7"/>
        <v>0</v>
      </c>
      <c r="Z22" s="19">
        <f t="shared" si="7"/>
        <v>0</v>
      </c>
      <c r="AA22" s="115"/>
      <c r="AB22" s="14"/>
      <c r="AC22" s="116"/>
      <c r="AD22" s="126" t="str">
        <f t="shared" si="0"/>
        <v/>
      </c>
      <c r="AE22" s="76"/>
      <c r="AF22" s="76"/>
      <c r="AG22" s="76"/>
      <c r="AH22" s="76"/>
      <c r="AI22" s="76"/>
      <c r="AJ22" s="62"/>
      <c r="AK22" s="63"/>
      <c r="AL22" s="63"/>
    </row>
    <row r="23" spans="1:81" s="52" customFormat="1" ht="15.75" customHeight="1" x14ac:dyDescent="0.2">
      <c r="A23" s="276" t="s">
        <v>60</v>
      </c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8"/>
      <c r="AD23" s="126" t="str">
        <f t="shared" si="0"/>
        <v/>
      </c>
      <c r="AE23" s="75"/>
      <c r="AF23" s="75"/>
      <c r="AG23" s="75"/>
      <c r="AH23" s="75"/>
      <c r="AI23" s="75"/>
      <c r="AJ23" s="60"/>
      <c r="AK23" s="61"/>
      <c r="AL23" s="61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</row>
    <row r="24" spans="1:81" s="8" customFormat="1" ht="15.2" customHeight="1" x14ac:dyDescent="0.2">
      <c r="A24" s="9" t="s">
        <v>10</v>
      </c>
      <c r="B24" s="284" t="s">
        <v>56</v>
      </c>
      <c r="C24" s="282" t="s">
        <v>64</v>
      </c>
      <c r="D24" s="41" t="s">
        <v>80</v>
      </c>
      <c r="E24" s="4">
        <f>SUM(G24:H24)</f>
        <v>52</v>
      </c>
      <c r="F24" s="2">
        <f>SUM(K24,N24,Q24,T24,W24,Z24)</f>
        <v>4</v>
      </c>
      <c r="G24" s="10">
        <f>SUM(I24,L24,O24,R24,U24,X24)</f>
        <v>26</v>
      </c>
      <c r="H24" s="11">
        <f>SUM(J24,M24,P24,S24,V24,Y24)</f>
        <v>26</v>
      </c>
      <c r="I24" s="30">
        <v>26</v>
      </c>
      <c r="J24" s="31">
        <v>26</v>
      </c>
      <c r="K24" s="31">
        <v>4</v>
      </c>
      <c r="L24" s="39"/>
      <c r="O24" s="32"/>
      <c r="P24" s="31"/>
      <c r="Q24" s="31"/>
      <c r="R24" s="43"/>
      <c r="S24" s="33"/>
      <c r="T24" s="34"/>
      <c r="U24" s="31"/>
      <c r="V24" s="31"/>
      <c r="W24" s="31"/>
      <c r="X24" s="44"/>
      <c r="Y24" s="31"/>
      <c r="Z24" s="31"/>
      <c r="AA24" s="109" t="s">
        <v>34</v>
      </c>
      <c r="AB24" s="114" t="s">
        <v>31</v>
      </c>
      <c r="AC24" s="117">
        <f>MAX(IF(K24&gt;0,1,0),IF(N24&gt;0,2,0),IF(Q24&gt;0,3,0),IF(T24&gt;0,4,0),IF(W24&gt;0,5,0),IF(Z24&gt;0,6,0))</f>
        <v>1</v>
      </c>
      <c r="AD24" s="126" t="str">
        <f t="shared" si="0"/>
        <v>E1</v>
      </c>
      <c r="AE24" s="75"/>
      <c r="AF24" s="75"/>
      <c r="AG24" s="75"/>
      <c r="AH24" s="75"/>
      <c r="AI24" s="75"/>
      <c r="AJ24" s="60"/>
      <c r="AK24" s="61"/>
      <c r="AL24" s="61"/>
    </row>
    <row r="25" spans="1:81" s="8" customFormat="1" ht="15.2" customHeight="1" x14ac:dyDescent="0.2">
      <c r="A25" s="9" t="s">
        <v>11</v>
      </c>
      <c r="B25" s="285"/>
      <c r="C25" s="283"/>
      <c r="D25" s="41" t="s">
        <v>81</v>
      </c>
      <c r="E25" s="4">
        <f t="shared" ref="E25:E35" si="8">SUM(G25:H25)</f>
        <v>52</v>
      </c>
      <c r="F25" s="2">
        <f t="shared" ref="F25:F35" si="9">SUM(K25,N25,Q25,T25,W25,Z25)</f>
        <v>4</v>
      </c>
      <c r="G25" s="10">
        <f t="shared" ref="G25:G35" si="10">SUM(I25,L25,O25,R25,U25,X25)</f>
        <v>26</v>
      </c>
      <c r="H25" s="11">
        <f t="shared" ref="H25:H35" si="11">SUM(J25,M25,P25,S25,V25,Y25)</f>
        <v>26</v>
      </c>
      <c r="I25" s="30"/>
      <c r="J25" s="31"/>
      <c r="K25" s="31"/>
      <c r="L25" s="45">
        <v>26</v>
      </c>
      <c r="M25" s="8">
        <v>26</v>
      </c>
      <c r="N25" s="15">
        <v>4</v>
      </c>
      <c r="O25" s="32"/>
      <c r="P25" s="31"/>
      <c r="Q25" s="31"/>
      <c r="R25" s="44"/>
      <c r="S25" s="31"/>
      <c r="T25" s="35"/>
      <c r="U25" s="31"/>
      <c r="V25" s="31"/>
      <c r="W25" s="31"/>
      <c r="X25" s="44"/>
      <c r="Y25" s="31"/>
      <c r="Z25" s="31"/>
      <c r="AA25" s="113" t="s">
        <v>34</v>
      </c>
      <c r="AB25" s="114" t="s">
        <v>31</v>
      </c>
      <c r="AC25" s="117">
        <v>2</v>
      </c>
      <c r="AD25" s="126" t="str">
        <f t="shared" si="0"/>
        <v>E2</v>
      </c>
      <c r="AE25" s="75"/>
      <c r="AF25" s="75"/>
      <c r="AG25" s="75"/>
      <c r="AH25" s="75"/>
      <c r="AI25" s="75"/>
      <c r="AJ25" s="60"/>
      <c r="AK25" s="61"/>
      <c r="AL25" s="61"/>
    </row>
    <row r="26" spans="1:81" s="8" customFormat="1" ht="15.75" x14ac:dyDescent="0.2">
      <c r="A26" s="9" t="s">
        <v>12</v>
      </c>
      <c r="B26" s="286"/>
      <c r="C26" s="287"/>
      <c r="D26" s="41" t="s">
        <v>82</v>
      </c>
      <c r="E26" s="4">
        <f t="shared" si="8"/>
        <v>52</v>
      </c>
      <c r="F26" s="2">
        <f t="shared" si="9"/>
        <v>4</v>
      </c>
      <c r="G26" s="10">
        <f t="shared" si="10"/>
        <v>26</v>
      </c>
      <c r="H26" s="11">
        <f t="shared" si="11"/>
        <v>26</v>
      </c>
      <c r="I26" s="30">
        <v>26</v>
      </c>
      <c r="J26" s="31">
        <v>26</v>
      </c>
      <c r="K26" s="31">
        <v>4</v>
      </c>
      <c r="L26" s="45"/>
      <c r="N26" s="15"/>
      <c r="O26" s="32"/>
      <c r="P26" s="31"/>
      <c r="Q26" s="31"/>
      <c r="R26" s="44"/>
      <c r="S26" s="31"/>
      <c r="T26" s="35"/>
      <c r="U26" s="31"/>
      <c r="V26" s="31"/>
      <c r="W26" s="31"/>
      <c r="X26" s="44"/>
      <c r="Y26" s="31"/>
      <c r="Z26" s="31"/>
      <c r="AA26" s="113" t="s">
        <v>34</v>
      </c>
      <c r="AB26" s="114" t="s">
        <v>31</v>
      </c>
      <c r="AC26" s="117">
        <v>1</v>
      </c>
      <c r="AD26" s="126" t="str">
        <f t="shared" si="0"/>
        <v>E1</v>
      </c>
      <c r="AE26" s="75"/>
      <c r="AF26" s="75"/>
      <c r="AG26" s="75"/>
      <c r="AH26" s="75"/>
      <c r="AI26" s="75"/>
      <c r="AJ26" s="60"/>
      <c r="AK26" s="61"/>
      <c r="AL26" s="61"/>
    </row>
    <row r="27" spans="1:81" s="8" customFormat="1" ht="15.6" customHeight="1" x14ac:dyDescent="0.2">
      <c r="A27" s="9" t="s">
        <v>13</v>
      </c>
      <c r="B27" s="284" t="s">
        <v>57</v>
      </c>
      <c r="C27" s="282" t="s">
        <v>61</v>
      </c>
      <c r="D27" s="41" t="s">
        <v>83</v>
      </c>
      <c r="E27" s="4">
        <f t="shared" si="8"/>
        <v>52</v>
      </c>
      <c r="F27" s="2">
        <f t="shared" si="9"/>
        <v>4</v>
      </c>
      <c r="G27" s="10">
        <f t="shared" si="10"/>
        <v>26</v>
      </c>
      <c r="H27" s="11">
        <f t="shared" si="11"/>
        <v>26</v>
      </c>
      <c r="I27" s="30"/>
      <c r="J27" s="31"/>
      <c r="K27" s="31"/>
      <c r="L27" s="44">
        <v>26</v>
      </c>
      <c r="M27" s="146">
        <v>26</v>
      </c>
      <c r="N27" s="146">
        <v>4</v>
      </c>
      <c r="O27" s="32"/>
      <c r="P27" s="146"/>
      <c r="Q27" s="146"/>
      <c r="R27" s="44"/>
      <c r="S27" s="146"/>
      <c r="T27" s="35"/>
      <c r="U27" s="146"/>
      <c r="V27" s="146"/>
      <c r="W27" s="146"/>
      <c r="X27" s="44"/>
      <c r="Y27" s="146"/>
      <c r="Z27" s="146"/>
      <c r="AA27" s="113" t="s">
        <v>34</v>
      </c>
      <c r="AB27" s="114" t="s">
        <v>31</v>
      </c>
      <c r="AC27" s="117">
        <f t="shared" ref="AC27" si="12">MAX(IF(K27&gt;0,1,0),IF(N27&gt;0,2,0),IF(Q27&gt;0,3,0),IF(T27&gt;0,4,0),IF(W27&gt;0,5,0),IF(Z27&gt;0,6,0))</f>
        <v>2</v>
      </c>
      <c r="AD27" s="126" t="str">
        <f t="shared" si="0"/>
        <v>E2</v>
      </c>
      <c r="AE27" s="75"/>
      <c r="AF27" s="75"/>
      <c r="AG27" s="75"/>
      <c r="AH27" s="75"/>
      <c r="AI27" s="75"/>
      <c r="AJ27" s="60"/>
      <c r="AK27" s="61"/>
      <c r="AL27" s="61"/>
    </row>
    <row r="28" spans="1:81" s="8" customFormat="1" ht="15.6" customHeight="1" x14ac:dyDescent="0.2">
      <c r="A28" s="9" t="s">
        <v>14</v>
      </c>
      <c r="B28" s="285"/>
      <c r="C28" s="283"/>
      <c r="D28" s="41" t="s">
        <v>84</v>
      </c>
      <c r="E28" s="4">
        <f t="shared" si="8"/>
        <v>39</v>
      </c>
      <c r="F28" s="2">
        <f t="shared" si="9"/>
        <v>3</v>
      </c>
      <c r="G28" s="10">
        <f t="shared" si="10"/>
        <v>13</v>
      </c>
      <c r="H28" s="11">
        <f t="shared" si="11"/>
        <v>26</v>
      </c>
      <c r="I28" s="30"/>
      <c r="J28" s="31"/>
      <c r="K28" s="31"/>
      <c r="L28" s="44"/>
      <c r="M28" s="146"/>
      <c r="N28" s="146"/>
      <c r="O28" s="145"/>
      <c r="P28" s="146"/>
      <c r="Q28" s="146"/>
      <c r="R28" s="44"/>
      <c r="S28" s="146"/>
      <c r="T28" s="35"/>
      <c r="U28" s="146"/>
      <c r="V28" s="146"/>
      <c r="W28" s="146"/>
      <c r="X28" s="44">
        <v>13</v>
      </c>
      <c r="Y28" s="146">
        <v>26</v>
      </c>
      <c r="Z28" s="146">
        <v>3</v>
      </c>
      <c r="AA28" s="113" t="s">
        <v>34</v>
      </c>
      <c r="AB28" s="114" t="s">
        <v>31</v>
      </c>
      <c r="AC28" s="117">
        <v>6</v>
      </c>
      <c r="AD28" s="126" t="str">
        <f t="shared" si="0"/>
        <v>E6</v>
      </c>
      <c r="AE28" s="75"/>
      <c r="AF28" s="75"/>
      <c r="AG28" s="75"/>
      <c r="AH28" s="75"/>
      <c r="AI28" s="75"/>
      <c r="AJ28" s="60"/>
      <c r="AK28" s="61"/>
      <c r="AL28" s="61"/>
    </row>
    <row r="29" spans="1:81" s="8" customFormat="1" ht="15.75" x14ac:dyDescent="0.2">
      <c r="A29" s="9" t="s">
        <v>15</v>
      </c>
      <c r="B29" s="286"/>
      <c r="C29" s="283"/>
      <c r="D29" s="41" t="s">
        <v>85</v>
      </c>
      <c r="E29" s="4">
        <f t="shared" si="8"/>
        <v>39</v>
      </c>
      <c r="F29" s="2">
        <f t="shared" si="9"/>
        <v>3</v>
      </c>
      <c r="G29" s="10">
        <f t="shared" si="10"/>
        <v>13</v>
      </c>
      <c r="H29" s="11">
        <f t="shared" si="11"/>
        <v>26</v>
      </c>
      <c r="I29" s="30"/>
      <c r="J29" s="31"/>
      <c r="K29" s="31"/>
      <c r="L29" s="44"/>
      <c r="M29" s="146"/>
      <c r="N29" s="146"/>
      <c r="O29" s="32"/>
      <c r="P29" s="146"/>
      <c r="Q29" s="146"/>
      <c r="R29" s="44"/>
      <c r="S29" s="146"/>
      <c r="T29" s="35"/>
      <c r="U29" s="146">
        <v>13</v>
      </c>
      <c r="V29" s="146">
        <v>26</v>
      </c>
      <c r="W29" s="146">
        <v>3</v>
      </c>
      <c r="X29" s="44"/>
      <c r="Y29" s="146"/>
      <c r="Z29" s="146"/>
      <c r="AA29" s="113" t="s">
        <v>34</v>
      </c>
      <c r="AB29" s="114" t="s">
        <v>31</v>
      </c>
      <c r="AC29" s="117">
        <v>5</v>
      </c>
      <c r="AD29" s="126" t="str">
        <f t="shared" si="0"/>
        <v>E5</v>
      </c>
      <c r="AE29" s="75"/>
      <c r="AF29" s="75"/>
      <c r="AG29" s="75"/>
      <c r="AH29" s="75"/>
      <c r="AI29" s="75"/>
      <c r="AJ29" s="60"/>
      <c r="AK29" s="61"/>
      <c r="AL29" s="61"/>
    </row>
    <row r="30" spans="1:81" s="8" customFormat="1" ht="15.75" x14ac:dyDescent="0.2">
      <c r="A30" s="9" t="s">
        <v>16</v>
      </c>
      <c r="B30" s="284" t="s">
        <v>58</v>
      </c>
      <c r="C30" s="282" t="s">
        <v>62</v>
      </c>
      <c r="D30" s="128" t="s">
        <v>86</v>
      </c>
      <c r="E30" s="4">
        <f t="shared" si="8"/>
        <v>52</v>
      </c>
      <c r="F30" s="2">
        <f t="shared" si="9"/>
        <v>4</v>
      </c>
      <c r="G30" s="10">
        <f t="shared" si="10"/>
        <v>26</v>
      </c>
      <c r="H30" s="11">
        <f t="shared" si="11"/>
        <v>26</v>
      </c>
      <c r="I30" s="30">
        <v>26</v>
      </c>
      <c r="J30" s="31">
        <v>26</v>
      </c>
      <c r="K30" s="31">
        <v>4</v>
      </c>
      <c r="L30" s="44"/>
      <c r="M30" s="146"/>
      <c r="N30" s="146"/>
      <c r="O30" s="32"/>
      <c r="P30" s="146"/>
      <c r="Q30" s="146"/>
      <c r="R30" s="44"/>
      <c r="S30" s="146"/>
      <c r="T30" s="35"/>
      <c r="U30" s="146"/>
      <c r="V30" s="146"/>
      <c r="W30" s="146"/>
      <c r="X30" s="44"/>
      <c r="Y30" s="146"/>
      <c r="Z30" s="146"/>
      <c r="AA30" s="113" t="s">
        <v>34</v>
      </c>
      <c r="AB30" s="114" t="s">
        <v>31</v>
      </c>
      <c r="AC30" s="117">
        <f t="shared" ref="AC30" si="13">MAX(IF(K30&gt;0,1,0),IF(N30&gt;0,2,0),IF(Q30&gt;0,3,0),IF(T30&gt;0,4,0),IF(W30&gt;0,5,0),IF(Z30&gt;0,6,0))</f>
        <v>1</v>
      </c>
      <c r="AD30" s="126" t="str">
        <f t="shared" si="0"/>
        <v>E1</v>
      </c>
      <c r="AE30" s="75"/>
      <c r="AF30" s="75"/>
      <c r="AG30" s="75"/>
      <c r="AH30" s="75"/>
      <c r="AI30" s="75"/>
      <c r="AJ30" s="60"/>
      <c r="AK30" s="61"/>
      <c r="AL30" s="61"/>
    </row>
    <row r="31" spans="1:81" s="8" customFormat="1" ht="15.75" x14ac:dyDescent="0.2">
      <c r="A31" s="9" t="s">
        <v>17</v>
      </c>
      <c r="B31" s="285"/>
      <c r="C31" s="283"/>
      <c r="D31" s="128" t="s">
        <v>100</v>
      </c>
      <c r="E31" s="4">
        <f t="shared" si="8"/>
        <v>52</v>
      </c>
      <c r="F31" s="2">
        <f t="shared" si="9"/>
        <v>4</v>
      </c>
      <c r="G31" s="10">
        <f t="shared" si="10"/>
        <v>26</v>
      </c>
      <c r="H31" s="11">
        <f t="shared" si="11"/>
        <v>26</v>
      </c>
      <c r="I31" s="30"/>
      <c r="J31" s="31"/>
      <c r="K31" s="31"/>
      <c r="L31" s="44">
        <v>26</v>
      </c>
      <c r="M31" s="146">
        <v>26</v>
      </c>
      <c r="N31" s="146">
        <v>4</v>
      </c>
      <c r="O31" s="32"/>
      <c r="P31" s="146"/>
      <c r="Q31" s="146"/>
      <c r="R31" s="44"/>
      <c r="S31" s="146"/>
      <c r="T31" s="35"/>
      <c r="U31" s="146"/>
      <c r="V31" s="146"/>
      <c r="W31" s="146"/>
      <c r="X31" s="44"/>
      <c r="Y31" s="146"/>
      <c r="Z31" s="146"/>
      <c r="AA31" s="113" t="s">
        <v>34</v>
      </c>
      <c r="AB31" s="114" t="s">
        <v>31</v>
      </c>
      <c r="AC31" s="117">
        <v>2</v>
      </c>
      <c r="AD31" s="126" t="str">
        <f t="shared" si="0"/>
        <v>E2</v>
      </c>
      <c r="AE31" s="75"/>
      <c r="AF31" s="75"/>
      <c r="AG31" s="75"/>
      <c r="AH31" s="75"/>
      <c r="AI31" s="75"/>
      <c r="AJ31" s="60"/>
      <c r="AK31" s="61"/>
      <c r="AL31" s="61"/>
    </row>
    <row r="32" spans="1:81" s="8" customFormat="1" ht="15.75" x14ac:dyDescent="0.2">
      <c r="A32" s="9" t="s">
        <v>18</v>
      </c>
      <c r="B32" s="286"/>
      <c r="C32" s="283"/>
      <c r="D32" s="128" t="s">
        <v>87</v>
      </c>
      <c r="E32" s="4">
        <f t="shared" si="8"/>
        <v>39</v>
      </c>
      <c r="F32" s="2">
        <f t="shared" si="9"/>
        <v>3</v>
      </c>
      <c r="G32" s="10">
        <f t="shared" si="10"/>
        <v>13</v>
      </c>
      <c r="H32" s="11">
        <f t="shared" si="11"/>
        <v>26</v>
      </c>
      <c r="I32" s="30">
        <v>13</v>
      </c>
      <c r="J32" s="31">
        <v>26</v>
      </c>
      <c r="K32" s="31">
        <v>3</v>
      </c>
      <c r="L32" s="44"/>
      <c r="M32" s="146"/>
      <c r="N32" s="146"/>
      <c r="O32" s="32"/>
      <c r="P32" s="146"/>
      <c r="Q32" s="146"/>
      <c r="R32" s="44"/>
      <c r="S32" s="146"/>
      <c r="T32" s="35"/>
      <c r="U32" s="146"/>
      <c r="V32" s="146"/>
      <c r="W32" s="146"/>
      <c r="X32" s="44"/>
      <c r="Y32" s="146"/>
      <c r="Z32" s="146"/>
      <c r="AA32" s="113" t="s">
        <v>34</v>
      </c>
      <c r="AB32" s="114"/>
      <c r="AC32" s="117"/>
      <c r="AD32" s="126" t="str">
        <f t="shared" si="0"/>
        <v/>
      </c>
      <c r="AE32" s="75"/>
      <c r="AF32" s="75"/>
      <c r="AG32" s="75"/>
      <c r="AH32" s="75"/>
      <c r="AI32" s="75"/>
      <c r="AJ32" s="60"/>
      <c r="AK32" s="61"/>
      <c r="AL32" s="61"/>
    </row>
    <row r="33" spans="1:81" s="8" customFormat="1" ht="15.75" x14ac:dyDescent="0.2">
      <c r="A33" s="9" t="s">
        <v>77</v>
      </c>
      <c r="B33" s="284" t="s">
        <v>59</v>
      </c>
      <c r="C33" s="282" t="s">
        <v>63</v>
      </c>
      <c r="D33" s="128" t="s">
        <v>88</v>
      </c>
      <c r="E33" s="4">
        <f t="shared" si="8"/>
        <v>39</v>
      </c>
      <c r="F33" s="2">
        <f t="shared" si="9"/>
        <v>3</v>
      </c>
      <c r="G33" s="10">
        <f t="shared" si="10"/>
        <v>0</v>
      </c>
      <c r="H33" s="11">
        <f t="shared" si="11"/>
        <v>39</v>
      </c>
      <c r="I33" s="30"/>
      <c r="J33" s="31"/>
      <c r="K33" s="31"/>
      <c r="L33" s="44"/>
      <c r="M33" s="146">
        <v>39</v>
      </c>
      <c r="N33" s="146">
        <v>3</v>
      </c>
      <c r="O33" s="32"/>
      <c r="P33" s="146"/>
      <c r="Q33" s="146"/>
      <c r="R33" s="44"/>
      <c r="S33" s="146"/>
      <c r="T33" s="35"/>
      <c r="U33" s="146"/>
      <c r="V33" s="146"/>
      <c r="W33" s="146"/>
      <c r="X33" s="44"/>
      <c r="Y33" s="146"/>
      <c r="Z33" s="146"/>
      <c r="AA33" s="113" t="s">
        <v>34</v>
      </c>
      <c r="AB33" s="114"/>
      <c r="AC33" s="117"/>
      <c r="AD33" s="126" t="str">
        <f t="shared" si="0"/>
        <v/>
      </c>
      <c r="AE33" s="77"/>
      <c r="AF33" s="77"/>
      <c r="AG33" s="77"/>
      <c r="AH33" s="77"/>
      <c r="AI33" s="77"/>
      <c r="AJ33" s="55"/>
      <c r="AK33" s="31"/>
      <c r="AL33" s="31"/>
      <c r="AM33" s="31"/>
      <c r="AN33" s="31"/>
    </row>
    <row r="34" spans="1:81" s="8" customFormat="1" ht="15.75" x14ac:dyDescent="0.2">
      <c r="A34" s="9" t="s">
        <v>78</v>
      </c>
      <c r="B34" s="285"/>
      <c r="C34" s="283"/>
      <c r="D34" s="128" t="s">
        <v>89</v>
      </c>
      <c r="E34" s="4">
        <f t="shared" si="8"/>
        <v>39</v>
      </c>
      <c r="F34" s="2">
        <f t="shared" si="9"/>
        <v>3</v>
      </c>
      <c r="G34" s="10">
        <f t="shared" si="10"/>
        <v>0</v>
      </c>
      <c r="H34" s="11">
        <f t="shared" si="11"/>
        <v>39</v>
      </c>
      <c r="I34" s="30"/>
      <c r="J34" s="31"/>
      <c r="K34" s="31"/>
      <c r="L34" s="44"/>
      <c r="M34" s="146"/>
      <c r="N34" s="146"/>
      <c r="O34" s="32"/>
      <c r="P34" s="146"/>
      <c r="Q34" s="146"/>
      <c r="R34" s="44"/>
      <c r="S34" s="146"/>
      <c r="T34" s="35"/>
      <c r="U34" s="146"/>
      <c r="V34" s="146">
        <v>39</v>
      </c>
      <c r="W34" s="146">
        <v>3</v>
      </c>
      <c r="X34" s="44"/>
      <c r="Y34" s="146"/>
      <c r="Z34" s="146"/>
      <c r="AA34" s="113" t="s">
        <v>34</v>
      </c>
      <c r="AB34" s="114"/>
      <c r="AC34" s="117"/>
      <c r="AD34" s="126" t="str">
        <f t="shared" si="0"/>
        <v/>
      </c>
      <c r="AE34" s="77"/>
      <c r="AF34" s="77"/>
      <c r="AG34" s="77"/>
      <c r="AH34" s="77"/>
      <c r="AI34" s="77"/>
      <c r="AJ34" s="55"/>
      <c r="AK34" s="31"/>
      <c r="AL34" s="31"/>
      <c r="AM34" s="31"/>
      <c r="AN34" s="31"/>
    </row>
    <row r="35" spans="1:81" s="8" customFormat="1" ht="16.5" thickBot="1" x14ac:dyDescent="0.25">
      <c r="A35" s="9" t="s">
        <v>79</v>
      </c>
      <c r="B35" s="288"/>
      <c r="C35" s="283"/>
      <c r="D35" s="128" t="s">
        <v>90</v>
      </c>
      <c r="E35" s="4">
        <f t="shared" si="8"/>
        <v>39</v>
      </c>
      <c r="F35" s="2">
        <f t="shared" si="9"/>
        <v>3</v>
      </c>
      <c r="G35" s="10">
        <f t="shared" si="10"/>
        <v>0</v>
      </c>
      <c r="H35" s="11">
        <f t="shared" si="11"/>
        <v>39</v>
      </c>
      <c r="I35" s="30"/>
      <c r="J35" s="31"/>
      <c r="K35" s="31"/>
      <c r="L35" s="44"/>
      <c r="M35" s="146"/>
      <c r="N35" s="146"/>
      <c r="O35" s="32"/>
      <c r="P35" s="146"/>
      <c r="Q35" s="146"/>
      <c r="R35" s="44"/>
      <c r="S35" s="146"/>
      <c r="T35" s="35"/>
      <c r="U35" s="146"/>
      <c r="V35" s="146"/>
      <c r="W35" s="146"/>
      <c r="X35" s="44"/>
      <c r="Y35" s="146">
        <v>39</v>
      </c>
      <c r="Z35" s="146">
        <v>3</v>
      </c>
      <c r="AA35" s="113" t="s">
        <v>34</v>
      </c>
      <c r="AB35" s="114"/>
      <c r="AC35" s="117"/>
      <c r="AD35" s="126" t="str">
        <f t="shared" si="0"/>
        <v/>
      </c>
      <c r="AE35" s="77"/>
      <c r="AF35" s="77"/>
      <c r="AG35" s="77"/>
      <c r="AH35" s="77"/>
      <c r="AI35" s="77"/>
      <c r="AJ35" s="55"/>
      <c r="AK35" s="31"/>
      <c r="AL35" s="31"/>
      <c r="AM35" s="31"/>
      <c r="AN35" s="31"/>
    </row>
    <row r="36" spans="1:81" s="8" customFormat="1" ht="16.5" thickBot="1" x14ac:dyDescent="0.25">
      <c r="A36" s="16"/>
      <c r="B36" s="17"/>
      <c r="C36" s="19"/>
      <c r="D36" s="13"/>
      <c r="E36" s="12">
        <f t="shared" ref="E36:Z36" si="14">SUM(E24:E35)</f>
        <v>546</v>
      </c>
      <c r="F36" s="67">
        <f t="shared" si="14"/>
        <v>42</v>
      </c>
      <c r="G36" s="14">
        <f t="shared" si="14"/>
        <v>195</v>
      </c>
      <c r="H36" s="68">
        <f t="shared" si="14"/>
        <v>351</v>
      </c>
      <c r="I36" s="18">
        <f t="shared" si="14"/>
        <v>91</v>
      </c>
      <c r="J36" s="19">
        <f t="shared" si="14"/>
        <v>104</v>
      </c>
      <c r="K36" s="19">
        <f t="shared" si="14"/>
        <v>15</v>
      </c>
      <c r="L36" s="20">
        <f t="shared" si="14"/>
        <v>78</v>
      </c>
      <c r="M36" s="19">
        <f t="shared" si="14"/>
        <v>117</v>
      </c>
      <c r="N36" s="19">
        <f t="shared" si="14"/>
        <v>15</v>
      </c>
      <c r="O36" s="21">
        <f t="shared" si="14"/>
        <v>0</v>
      </c>
      <c r="P36" s="22">
        <f t="shared" si="14"/>
        <v>0</v>
      </c>
      <c r="Q36" s="23">
        <f t="shared" si="14"/>
        <v>0</v>
      </c>
      <c r="R36" s="20">
        <f t="shared" si="14"/>
        <v>0</v>
      </c>
      <c r="S36" s="19">
        <f t="shared" si="14"/>
        <v>0</v>
      </c>
      <c r="T36" s="19">
        <f t="shared" si="14"/>
        <v>0</v>
      </c>
      <c r="U36" s="21">
        <f t="shared" si="14"/>
        <v>13</v>
      </c>
      <c r="V36" s="22">
        <f t="shared" si="14"/>
        <v>65</v>
      </c>
      <c r="W36" s="23">
        <f t="shared" si="14"/>
        <v>6</v>
      </c>
      <c r="X36" s="20">
        <f t="shared" si="14"/>
        <v>13</v>
      </c>
      <c r="Y36" s="19">
        <f t="shared" si="14"/>
        <v>65</v>
      </c>
      <c r="Z36" s="19">
        <f t="shared" si="14"/>
        <v>6</v>
      </c>
      <c r="AA36" s="118"/>
      <c r="AB36" s="14"/>
      <c r="AC36" s="116"/>
      <c r="AD36" s="126" t="str">
        <f t="shared" si="0"/>
        <v/>
      </c>
      <c r="AE36" s="75"/>
      <c r="AF36" s="75"/>
      <c r="AG36" s="75"/>
      <c r="AH36" s="75"/>
      <c r="AI36" s="75"/>
      <c r="AJ36" s="60"/>
      <c r="AK36" s="61"/>
      <c r="AL36" s="61"/>
    </row>
    <row r="37" spans="1:81" s="52" customFormat="1" ht="15.75" customHeight="1" x14ac:dyDescent="0.2">
      <c r="A37" s="279" t="s">
        <v>48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1"/>
      <c r="AD37" s="126" t="str">
        <f t="shared" si="0"/>
        <v/>
      </c>
      <c r="AE37" s="75"/>
      <c r="AF37" s="75"/>
      <c r="AG37" s="75"/>
      <c r="AH37" s="75"/>
      <c r="AI37" s="75"/>
      <c r="AJ37" s="60"/>
      <c r="AK37" s="61"/>
      <c r="AL37" s="61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</row>
    <row r="38" spans="1:81" s="8" customFormat="1" ht="15.2" customHeight="1" x14ac:dyDescent="0.2">
      <c r="A38" s="9" t="s">
        <v>10</v>
      </c>
      <c r="B38" s="203" t="s">
        <v>96</v>
      </c>
      <c r="C38" s="204"/>
      <c r="D38" s="128" t="s">
        <v>66</v>
      </c>
      <c r="E38" s="4">
        <f>SUM(G38:H38)</f>
        <v>312</v>
      </c>
      <c r="F38" s="2">
        <f>SUM(K38,N38,Q38,T38,W38,Z38)</f>
        <v>24</v>
      </c>
      <c r="G38" s="10">
        <f>SUM(I38,L38,O38,R38,U38,X38)</f>
        <v>156</v>
      </c>
      <c r="H38" s="11">
        <f>SUM(J38,M38,P38,S38,V38,Y38)</f>
        <v>156</v>
      </c>
      <c r="I38" s="30"/>
      <c r="J38" s="31"/>
      <c r="K38" s="31"/>
      <c r="L38" s="44"/>
      <c r="M38" s="31"/>
      <c r="N38" s="31"/>
      <c r="O38" s="32">
        <v>78</v>
      </c>
      <c r="P38" s="146">
        <v>78</v>
      </c>
      <c r="Q38" s="146">
        <v>12</v>
      </c>
      <c r="R38" s="44">
        <v>78</v>
      </c>
      <c r="S38" s="146">
        <v>78</v>
      </c>
      <c r="T38" s="35">
        <v>12</v>
      </c>
      <c r="U38" s="146"/>
      <c r="V38" s="146"/>
      <c r="W38" s="146"/>
      <c r="X38" s="44"/>
      <c r="Y38" s="146"/>
      <c r="Z38" s="146"/>
      <c r="AA38" s="113" t="s">
        <v>34</v>
      </c>
      <c r="AB38" s="114"/>
      <c r="AC38" s="117">
        <f>MAX(IF(K38&gt;0,1,0),IF(N38&gt;0,2,0),IF(Q38&gt;0,3,0),IF(T38&gt;0,4,0),IF(W38&gt;0,5,0),IF(Z38&gt;0,6,0))</f>
        <v>4</v>
      </c>
      <c r="AD38" s="126" t="str">
        <f t="shared" si="0"/>
        <v>4</v>
      </c>
      <c r="AE38" s="75"/>
      <c r="AF38" s="75"/>
      <c r="AG38" s="75"/>
      <c r="AH38" s="75"/>
      <c r="AI38" s="75"/>
      <c r="AJ38" s="60"/>
      <c r="AK38" s="61"/>
      <c r="AL38" s="61"/>
    </row>
    <row r="39" spans="1:81" s="8" customFormat="1" ht="15.75" x14ac:dyDescent="0.2">
      <c r="A39" s="9" t="s">
        <v>11</v>
      </c>
      <c r="B39" s="205"/>
      <c r="C39" s="206"/>
      <c r="D39" s="128" t="s">
        <v>65</v>
      </c>
      <c r="E39" s="4">
        <f t="shared" ref="E39:E42" si="15">SUM(G39:H39)</f>
        <v>312</v>
      </c>
      <c r="F39" s="2">
        <f t="shared" ref="F39:F42" si="16">SUM(K39,N39,Q39,T39,W39,Z39)</f>
        <v>24</v>
      </c>
      <c r="G39" s="10">
        <f t="shared" ref="G39:G42" si="17">SUM(I39,L39,O39,R39,U39,X39)</f>
        <v>156</v>
      </c>
      <c r="H39" s="11">
        <f t="shared" ref="H39:H42" si="18">SUM(J39,M39,P39,S39,V39,Y39)</f>
        <v>156</v>
      </c>
      <c r="I39" s="30"/>
      <c r="J39" s="31"/>
      <c r="K39" s="31"/>
      <c r="L39" s="44"/>
      <c r="M39" s="31"/>
      <c r="N39" s="31"/>
      <c r="O39" s="32"/>
      <c r="P39" s="146"/>
      <c r="Q39" s="146"/>
      <c r="R39" s="44"/>
      <c r="S39" s="146"/>
      <c r="T39" s="35"/>
      <c r="U39" s="146">
        <v>78</v>
      </c>
      <c r="V39" s="146">
        <v>78</v>
      </c>
      <c r="W39" s="146">
        <v>12</v>
      </c>
      <c r="X39" s="32">
        <v>78</v>
      </c>
      <c r="Y39" s="146">
        <v>78</v>
      </c>
      <c r="Z39" s="146">
        <v>12</v>
      </c>
      <c r="AA39" s="113" t="s">
        <v>34</v>
      </c>
      <c r="AB39" s="114"/>
      <c r="AC39" s="117">
        <f>MAX(IF(K39&gt;0,1,0),IF(N39&gt;0,2,0),IF(Q39&gt;0,3,0),IF(T39&gt;0,4,0),IF(W39&gt;0,5,0),IF(Z39&gt;0,6,0))</f>
        <v>6</v>
      </c>
      <c r="AD39" s="126" t="str">
        <f t="shared" si="0"/>
        <v>6</v>
      </c>
      <c r="AE39" s="75"/>
      <c r="AF39" s="75"/>
      <c r="AG39" s="75"/>
      <c r="AH39" s="75"/>
      <c r="AI39" s="75"/>
      <c r="AJ39" s="60"/>
      <c r="AK39" s="61"/>
      <c r="AL39" s="61"/>
    </row>
    <row r="40" spans="1:81" s="8" customFormat="1" ht="15.75" x14ac:dyDescent="0.2">
      <c r="A40" s="9" t="s">
        <v>12</v>
      </c>
      <c r="B40" s="205"/>
      <c r="C40" s="206"/>
      <c r="D40" s="128" t="s">
        <v>75</v>
      </c>
      <c r="E40" s="4">
        <f t="shared" si="15"/>
        <v>312</v>
      </c>
      <c r="F40" s="2">
        <f t="shared" si="16"/>
        <v>24</v>
      </c>
      <c r="G40" s="10">
        <f t="shared" si="17"/>
        <v>156</v>
      </c>
      <c r="H40" s="11">
        <f t="shared" si="18"/>
        <v>156</v>
      </c>
      <c r="I40" s="30"/>
      <c r="J40" s="31"/>
      <c r="K40" s="31"/>
      <c r="L40" s="44"/>
      <c r="M40" s="31"/>
      <c r="N40" s="31"/>
      <c r="O40" s="32"/>
      <c r="P40" s="146"/>
      <c r="Q40" s="146"/>
      <c r="R40" s="44"/>
      <c r="S40" s="146"/>
      <c r="T40" s="35"/>
      <c r="U40" s="146">
        <v>78</v>
      </c>
      <c r="V40" s="146">
        <v>78</v>
      </c>
      <c r="W40" s="146">
        <v>12</v>
      </c>
      <c r="X40" s="44">
        <v>78</v>
      </c>
      <c r="Y40" s="146">
        <v>78</v>
      </c>
      <c r="Z40" s="146">
        <v>12</v>
      </c>
      <c r="AA40" s="113" t="s">
        <v>34</v>
      </c>
      <c r="AB40" s="114"/>
      <c r="AC40" s="117">
        <f>MAX(IF(K40&gt;0,1,0),IF(N40&gt;0,2,0),IF(Q40&gt;0,3,0),IF(T40&gt;0,4,0),IF(W40&gt;0,5,0),IF(Z40&gt;0,6,0))</f>
        <v>6</v>
      </c>
      <c r="AD40" s="126" t="str">
        <f t="shared" si="0"/>
        <v>6</v>
      </c>
      <c r="AE40" s="75"/>
      <c r="AF40" s="75"/>
      <c r="AG40" s="75"/>
      <c r="AH40" s="75"/>
      <c r="AI40" s="75"/>
      <c r="AJ40" s="60"/>
      <c r="AK40" s="61"/>
      <c r="AL40" s="61"/>
    </row>
    <row r="41" spans="1:81" s="8" customFormat="1" ht="15.75" x14ac:dyDescent="0.2">
      <c r="A41" s="9" t="s">
        <v>13</v>
      </c>
      <c r="B41" s="207"/>
      <c r="C41" s="208"/>
      <c r="D41" s="140" t="s">
        <v>74</v>
      </c>
      <c r="E41" s="4">
        <f t="shared" si="15"/>
        <v>312</v>
      </c>
      <c r="F41" s="2">
        <f t="shared" si="16"/>
        <v>24</v>
      </c>
      <c r="G41" s="10">
        <f t="shared" si="17"/>
        <v>156</v>
      </c>
      <c r="H41" s="11">
        <f t="shared" si="18"/>
        <v>156</v>
      </c>
      <c r="I41" s="30"/>
      <c r="J41" s="31"/>
      <c r="K41" s="31"/>
      <c r="L41" s="44"/>
      <c r="M41" s="31"/>
      <c r="N41" s="31"/>
      <c r="O41" s="44">
        <v>78</v>
      </c>
      <c r="P41" s="146">
        <v>78</v>
      </c>
      <c r="Q41" s="146">
        <v>12</v>
      </c>
      <c r="R41" s="44">
        <v>78</v>
      </c>
      <c r="S41" s="146">
        <v>78</v>
      </c>
      <c r="T41" s="35">
        <v>12</v>
      </c>
      <c r="U41" s="146"/>
      <c r="V41" s="146"/>
      <c r="W41" s="146"/>
      <c r="X41" s="44"/>
      <c r="Y41" s="146"/>
      <c r="Z41" s="146"/>
      <c r="AA41" s="113" t="s">
        <v>34</v>
      </c>
      <c r="AB41" s="114"/>
      <c r="AC41" s="117">
        <f>MAX(IF(K41&gt;0,1,0),IF(N41&gt;0,2,0),IF(Q41&gt;0,3,0),IF(T41&gt;0,4,0),IF(W41&gt;0,5,0),IF(Z41&gt;0,6,0))</f>
        <v>4</v>
      </c>
      <c r="AD41" s="126" t="str">
        <f t="shared" si="0"/>
        <v>4</v>
      </c>
      <c r="AE41" s="75"/>
      <c r="AF41" s="75"/>
      <c r="AG41" s="75"/>
      <c r="AH41" s="75"/>
      <c r="AI41" s="75"/>
      <c r="AJ41" s="60"/>
      <c r="AK41" s="61"/>
      <c r="AL41" s="61"/>
    </row>
    <row r="42" spans="1:81" s="8" customFormat="1" ht="16.5" customHeight="1" thickBot="1" x14ac:dyDescent="0.25">
      <c r="A42" s="9" t="s">
        <v>14</v>
      </c>
      <c r="B42" s="209" t="s">
        <v>95</v>
      </c>
      <c r="C42" s="210"/>
      <c r="D42" s="136" t="s">
        <v>67</v>
      </c>
      <c r="E42" s="4">
        <f t="shared" si="15"/>
        <v>104</v>
      </c>
      <c r="F42" s="2">
        <f t="shared" si="16"/>
        <v>8</v>
      </c>
      <c r="G42" s="10">
        <f t="shared" si="17"/>
        <v>0</v>
      </c>
      <c r="H42" s="11">
        <f t="shared" si="18"/>
        <v>104</v>
      </c>
      <c r="I42" s="30"/>
      <c r="J42" s="31"/>
      <c r="K42" s="31"/>
      <c r="L42" s="44">
        <v>0</v>
      </c>
      <c r="M42" s="31">
        <v>52</v>
      </c>
      <c r="N42" s="31">
        <v>4</v>
      </c>
      <c r="O42" s="32">
        <v>0</v>
      </c>
      <c r="P42" s="31">
        <v>52</v>
      </c>
      <c r="Q42" s="31">
        <v>4</v>
      </c>
      <c r="R42" s="44"/>
      <c r="S42" s="31"/>
      <c r="T42" s="35"/>
      <c r="U42" s="31"/>
      <c r="V42" s="31"/>
      <c r="W42" s="31"/>
      <c r="X42" s="44"/>
      <c r="Y42" s="31"/>
      <c r="Z42" s="31"/>
      <c r="AA42" s="113" t="s">
        <v>34</v>
      </c>
      <c r="AB42" s="114"/>
      <c r="AC42" s="117"/>
      <c r="AD42" s="126" t="str">
        <f t="shared" si="0"/>
        <v/>
      </c>
      <c r="AE42" s="75"/>
      <c r="AF42" s="75"/>
      <c r="AG42" s="75"/>
      <c r="AH42" s="75"/>
      <c r="AI42" s="75"/>
      <c r="AJ42" s="60"/>
      <c r="AK42" s="61"/>
      <c r="AL42" s="61"/>
    </row>
    <row r="43" spans="1:81" s="8" customFormat="1" ht="16.5" thickBot="1" x14ac:dyDescent="0.25">
      <c r="A43" s="24"/>
      <c r="B43" s="17"/>
      <c r="C43" s="82"/>
      <c r="D43" s="133"/>
      <c r="E43" s="17">
        <f>G43+H43</f>
        <v>1352</v>
      </c>
      <c r="F43" s="80">
        <f t="shared" ref="F43:Z43" si="19">SUM(F38:F42)</f>
        <v>104</v>
      </c>
      <c r="G43" s="17">
        <f t="shared" si="19"/>
        <v>624</v>
      </c>
      <c r="H43" s="81">
        <f t="shared" si="19"/>
        <v>728</v>
      </c>
      <c r="I43" s="18">
        <f t="shared" si="19"/>
        <v>0</v>
      </c>
      <c r="J43" s="19">
        <f t="shared" si="19"/>
        <v>0</v>
      </c>
      <c r="K43" s="19">
        <f t="shared" si="19"/>
        <v>0</v>
      </c>
      <c r="L43" s="20">
        <f t="shared" si="19"/>
        <v>0</v>
      </c>
      <c r="M43" s="19">
        <f t="shared" si="19"/>
        <v>52</v>
      </c>
      <c r="N43" s="19">
        <f t="shared" si="19"/>
        <v>4</v>
      </c>
      <c r="O43" s="70">
        <f t="shared" si="19"/>
        <v>156</v>
      </c>
      <c r="P43" s="19">
        <f t="shared" si="19"/>
        <v>208</v>
      </c>
      <c r="Q43" s="71">
        <f t="shared" si="19"/>
        <v>28</v>
      </c>
      <c r="R43" s="20">
        <f t="shared" si="19"/>
        <v>156</v>
      </c>
      <c r="S43" s="19">
        <f t="shared" si="19"/>
        <v>156</v>
      </c>
      <c r="T43" s="19">
        <f t="shared" si="19"/>
        <v>24</v>
      </c>
      <c r="U43" s="70">
        <f t="shared" si="19"/>
        <v>156</v>
      </c>
      <c r="V43" s="19">
        <f t="shared" si="19"/>
        <v>156</v>
      </c>
      <c r="W43" s="71">
        <f t="shared" si="19"/>
        <v>24</v>
      </c>
      <c r="X43" s="20">
        <f t="shared" si="19"/>
        <v>156</v>
      </c>
      <c r="Y43" s="19">
        <f t="shared" si="19"/>
        <v>156</v>
      </c>
      <c r="Z43" s="19">
        <f t="shared" si="19"/>
        <v>24</v>
      </c>
      <c r="AA43" s="119"/>
      <c r="AB43" s="24"/>
      <c r="AC43" s="120"/>
      <c r="AD43" s="126" t="str">
        <f t="shared" si="0"/>
        <v/>
      </c>
      <c r="AE43" s="75"/>
      <c r="AF43" s="75"/>
      <c r="AG43" s="75"/>
      <c r="AH43" s="75"/>
      <c r="AI43" s="75"/>
      <c r="AJ43" s="60"/>
      <c r="AK43" s="61"/>
      <c r="AL43" s="61"/>
    </row>
    <row r="44" spans="1:81" s="52" customFormat="1" ht="15.75" customHeight="1" x14ac:dyDescent="0.2">
      <c r="A44" s="279" t="s">
        <v>49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1"/>
      <c r="AD44" s="126" t="str">
        <f t="shared" si="0"/>
        <v/>
      </c>
      <c r="AE44" s="75"/>
      <c r="AF44" s="75"/>
      <c r="AG44" s="75"/>
      <c r="AH44" s="75"/>
      <c r="AI44" s="75"/>
      <c r="AJ44" s="60"/>
      <c r="AK44" s="61"/>
      <c r="AL44" s="61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</row>
    <row r="45" spans="1:81" s="8" customFormat="1" ht="52.7" customHeight="1" thickBot="1" x14ac:dyDescent="0.25">
      <c r="A45" s="147" t="s">
        <v>10</v>
      </c>
      <c r="B45" s="203" t="s">
        <v>51</v>
      </c>
      <c r="C45" s="204"/>
      <c r="D45" s="42"/>
      <c r="E45" s="26">
        <f>SUM(G45:H45)</f>
        <v>156</v>
      </c>
      <c r="F45" s="2">
        <f>SUM(K45,N45,Q45,T45,W45,Z45)</f>
        <v>12</v>
      </c>
      <c r="G45" s="10">
        <f>SUM(I45,L45,O45,R45,U45,X45)</f>
        <v>0</v>
      </c>
      <c r="H45" s="10">
        <f>SUM(J45,M45,P45,S45,V45,Y45)</f>
        <v>156</v>
      </c>
      <c r="I45" s="30"/>
      <c r="J45" s="31"/>
      <c r="K45" s="31"/>
      <c r="L45" s="39"/>
      <c r="M45" s="8">
        <v>78</v>
      </c>
      <c r="N45" s="8">
        <v>6</v>
      </c>
      <c r="O45" s="32"/>
      <c r="P45" s="31"/>
      <c r="Q45" s="31"/>
      <c r="R45" s="43"/>
      <c r="S45" s="31">
        <v>78</v>
      </c>
      <c r="T45" s="34">
        <v>6</v>
      </c>
      <c r="U45" s="31"/>
      <c r="V45" s="31"/>
      <c r="W45" s="31"/>
      <c r="X45" s="44"/>
      <c r="Y45" s="31"/>
      <c r="Z45" s="31"/>
      <c r="AA45" s="109" t="s">
        <v>35</v>
      </c>
      <c r="AB45" s="110"/>
      <c r="AC45" s="111">
        <f>MAX(IF(K45&gt;0,1,0),IF(N45&gt;0,2,0),IF(Q45&gt;0,3,0),IF(T45&gt;0,4,0),IF(W45&gt;0,5,0),IF(Z45&gt;0,6,0))</f>
        <v>4</v>
      </c>
      <c r="AD45" s="126" t="str">
        <f t="shared" si="0"/>
        <v>4</v>
      </c>
      <c r="AE45" s="75"/>
      <c r="AF45" s="75"/>
      <c r="AG45" s="75"/>
      <c r="AH45" s="75"/>
      <c r="AI45" s="75"/>
      <c r="AJ45" s="60"/>
      <c r="AK45" s="61"/>
      <c r="AL45" s="61"/>
    </row>
    <row r="46" spans="1:81" s="8" customFormat="1" ht="26.1" customHeight="1" thickBot="1" x14ac:dyDescent="0.25">
      <c r="A46" s="148"/>
      <c r="B46" s="329"/>
      <c r="C46" s="330"/>
      <c r="D46" s="27"/>
      <c r="E46" s="26">
        <f>SUM(G46:H46)</f>
        <v>156</v>
      </c>
      <c r="F46" s="3">
        <f t="shared" ref="F46:Z46" si="20">SUM(F45:F45)</f>
        <v>12</v>
      </c>
      <c r="G46" s="28">
        <f t="shared" si="20"/>
        <v>0</v>
      </c>
      <c r="H46" s="29">
        <f t="shared" si="20"/>
        <v>156</v>
      </c>
      <c r="I46" s="16">
        <f t="shared" si="20"/>
        <v>0</v>
      </c>
      <c r="J46" s="17">
        <f t="shared" si="20"/>
        <v>0</v>
      </c>
      <c r="K46" s="17">
        <f t="shared" si="20"/>
        <v>0</v>
      </c>
      <c r="L46" s="3">
        <f t="shared" si="20"/>
        <v>0</v>
      </c>
      <c r="M46" s="17">
        <f t="shared" si="20"/>
        <v>78</v>
      </c>
      <c r="N46" s="17">
        <f t="shared" si="20"/>
        <v>6</v>
      </c>
      <c r="O46" s="24">
        <f t="shared" si="20"/>
        <v>0</v>
      </c>
      <c r="P46" s="17">
        <f t="shared" si="20"/>
        <v>0</v>
      </c>
      <c r="Q46" s="17">
        <f t="shared" si="20"/>
        <v>0</v>
      </c>
      <c r="R46" s="3">
        <f t="shared" si="20"/>
        <v>0</v>
      </c>
      <c r="S46" s="17">
        <f t="shared" si="20"/>
        <v>78</v>
      </c>
      <c r="T46" s="25">
        <f t="shared" si="20"/>
        <v>6</v>
      </c>
      <c r="U46" s="17">
        <f t="shared" si="20"/>
        <v>0</v>
      </c>
      <c r="V46" s="17">
        <f t="shared" si="20"/>
        <v>0</v>
      </c>
      <c r="W46" s="17">
        <f t="shared" si="20"/>
        <v>0</v>
      </c>
      <c r="X46" s="3">
        <f t="shared" si="20"/>
        <v>0</v>
      </c>
      <c r="Y46" s="17">
        <f t="shared" si="20"/>
        <v>0</v>
      </c>
      <c r="Z46" s="17">
        <f t="shared" si="20"/>
        <v>0</v>
      </c>
      <c r="AA46" s="121"/>
      <c r="AB46" s="24"/>
      <c r="AC46" s="120"/>
      <c r="AD46" s="112" t="str">
        <f t="shared" ref="AD46" si="21">CONCATENATE(AB46,AC46)</f>
        <v/>
      </c>
      <c r="AE46" s="75"/>
      <c r="AF46" s="75"/>
      <c r="AG46" s="75"/>
      <c r="AH46" s="75"/>
      <c r="AI46" s="75"/>
      <c r="AJ46" s="60"/>
      <c r="AK46" s="61"/>
      <c r="AL46" s="61"/>
    </row>
    <row r="47" spans="1:81" s="52" customFormat="1" ht="18.75" customHeight="1" thickTop="1" thickBot="1" x14ac:dyDescent="0.25">
      <c r="A47" s="289" t="s">
        <v>19</v>
      </c>
      <c r="B47" s="289"/>
      <c r="C47" s="289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1"/>
      <c r="AD47" s="127" t="str">
        <f t="shared" ref="AD47:AD62" si="22">CONCATENATE(AB47,AC47)</f>
        <v/>
      </c>
      <c r="AE47" s="75"/>
      <c r="AF47" s="75"/>
      <c r="AG47" s="75"/>
      <c r="AH47" s="75"/>
      <c r="AI47" s="75"/>
      <c r="AJ47" s="60"/>
      <c r="AK47" s="61"/>
      <c r="AL47" s="61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</row>
    <row r="48" spans="1:81" s="7" customFormat="1" ht="13.5" customHeight="1" x14ac:dyDescent="0.2">
      <c r="A48" s="334" t="s">
        <v>28</v>
      </c>
      <c r="B48" s="335"/>
      <c r="C48" s="335"/>
      <c r="D48" s="336"/>
      <c r="E48" s="334" t="s">
        <v>25</v>
      </c>
      <c r="F48" s="336"/>
      <c r="G48" s="334" t="s">
        <v>21</v>
      </c>
      <c r="H48" s="336"/>
      <c r="I48" s="254" t="s">
        <v>1</v>
      </c>
      <c r="J48" s="250"/>
      <c r="K48" s="250"/>
      <c r="L48" s="250"/>
      <c r="M48" s="250"/>
      <c r="N48" s="251"/>
      <c r="O48" s="249" t="s">
        <v>2</v>
      </c>
      <c r="P48" s="250"/>
      <c r="Q48" s="250"/>
      <c r="R48" s="250"/>
      <c r="S48" s="250"/>
      <c r="T48" s="251"/>
      <c r="U48" s="249" t="s">
        <v>3</v>
      </c>
      <c r="V48" s="250"/>
      <c r="W48" s="250"/>
      <c r="X48" s="250"/>
      <c r="Y48" s="250"/>
      <c r="Z48" s="251"/>
      <c r="AA48" s="235" t="s">
        <v>25</v>
      </c>
      <c r="AB48" s="236"/>
      <c r="AC48" s="237"/>
      <c r="AD48" s="112" t="str">
        <f t="shared" si="22"/>
        <v/>
      </c>
      <c r="AE48" s="74"/>
      <c r="AF48" s="74"/>
      <c r="AG48" s="74"/>
      <c r="AH48" s="74"/>
      <c r="AI48" s="74"/>
      <c r="AJ48" s="58"/>
      <c r="AK48" s="59"/>
      <c r="AL48" s="59"/>
    </row>
    <row r="49" spans="1:38" s="7" customFormat="1" ht="11.25" customHeight="1" x14ac:dyDescent="0.2">
      <c r="A49" s="337"/>
      <c r="B49" s="338"/>
      <c r="C49" s="338"/>
      <c r="D49" s="339"/>
      <c r="E49" s="343"/>
      <c r="F49" s="344"/>
      <c r="G49" s="343"/>
      <c r="H49" s="344"/>
      <c r="I49" s="213" t="s">
        <v>4</v>
      </c>
      <c r="J49" s="214"/>
      <c r="K49" s="215"/>
      <c r="L49" s="219" t="s">
        <v>5</v>
      </c>
      <c r="M49" s="214"/>
      <c r="N49" s="220"/>
      <c r="O49" s="223" t="s">
        <v>6</v>
      </c>
      <c r="P49" s="214"/>
      <c r="Q49" s="215"/>
      <c r="R49" s="219" t="s">
        <v>7</v>
      </c>
      <c r="S49" s="214"/>
      <c r="T49" s="220"/>
      <c r="U49" s="223" t="s">
        <v>8</v>
      </c>
      <c r="V49" s="214"/>
      <c r="W49" s="215"/>
      <c r="X49" s="219" t="s">
        <v>9</v>
      </c>
      <c r="Y49" s="214"/>
      <c r="Z49" s="220"/>
      <c r="AA49" s="238"/>
      <c r="AB49" s="239"/>
      <c r="AC49" s="240"/>
      <c r="AD49" s="112" t="str">
        <f t="shared" si="22"/>
        <v/>
      </c>
      <c r="AE49" s="74"/>
      <c r="AF49" s="74"/>
      <c r="AG49" s="74"/>
      <c r="AH49" s="74"/>
      <c r="AI49" s="74"/>
      <c r="AJ49" s="58"/>
      <c r="AK49" s="59"/>
      <c r="AL49" s="59"/>
    </row>
    <row r="50" spans="1:38" s="7" customFormat="1" ht="15" customHeight="1" thickBot="1" x14ac:dyDescent="0.25">
      <c r="A50" s="340"/>
      <c r="B50" s="341"/>
      <c r="C50" s="341"/>
      <c r="D50" s="342"/>
      <c r="E50" s="83" t="s">
        <v>26</v>
      </c>
      <c r="F50" s="84" t="s">
        <v>22</v>
      </c>
      <c r="G50" s="85" t="s">
        <v>24</v>
      </c>
      <c r="H50" s="86" t="s">
        <v>23</v>
      </c>
      <c r="I50" s="216"/>
      <c r="J50" s="217"/>
      <c r="K50" s="218"/>
      <c r="L50" s="221"/>
      <c r="M50" s="217"/>
      <c r="N50" s="222"/>
      <c r="O50" s="224"/>
      <c r="P50" s="217"/>
      <c r="Q50" s="218"/>
      <c r="R50" s="221"/>
      <c r="S50" s="217"/>
      <c r="T50" s="222"/>
      <c r="U50" s="224"/>
      <c r="V50" s="217"/>
      <c r="W50" s="218"/>
      <c r="X50" s="221"/>
      <c r="Y50" s="217"/>
      <c r="Z50" s="222"/>
      <c r="AA50" s="153" t="s">
        <v>26</v>
      </c>
      <c r="AB50" s="154"/>
      <c r="AC50" s="87" t="s">
        <v>29</v>
      </c>
      <c r="AD50" s="112" t="str">
        <f t="shared" si="22"/>
        <v>EC TS</v>
      </c>
      <c r="AE50" s="74"/>
      <c r="AF50" s="74"/>
      <c r="AG50" s="74"/>
      <c r="AH50" s="74"/>
      <c r="AI50" s="74"/>
      <c r="AJ50" s="58"/>
      <c r="AK50" s="59"/>
      <c r="AL50" s="59"/>
    </row>
    <row r="51" spans="1:38" s="8" customFormat="1" ht="36.75" customHeight="1" thickTop="1" x14ac:dyDescent="0.2">
      <c r="A51" s="232" t="s">
        <v>52</v>
      </c>
      <c r="B51" s="233"/>
      <c r="C51" s="233"/>
      <c r="D51" s="234"/>
      <c r="E51" s="88">
        <f>E22</f>
        <v>351</v>
      </c>
      <c r="F51" s="89">
        <f>F22</f>
        <v>22</v>
      </c>
      <c r="G51" s="307">
        <f>SUM(G22,G36,G43,G46)</f>
        <v>936</v>
      </c>
      <c r="H51" s="304">
        <f>SUM(H22,H36,H43,H46)</f>
        <v>1469</v>
      </c>
      <c r="I51" s="313" t="s">
        <v>21</v>
      </c>
      <c r="J51" s="253"/>
      <c r="K51" s="160">
        <f>SUM(K22,K36,K43,K46)</f>
        <v>30</v>
      </c>
      <c r="L51" s="252" t="s">
        <v>21</v>
      </c>
      <c r="M51" s="253"/>
      <c r="N51" s="225">
        <f>SUM(N22,N36,N43,N46)</f>
        <v>30</v>
      </c>
      <c r="O51" s="275" t="s">
        <v>21</v>
      </c>
      <c r="P51" s="253"/>
      <c r="Q51" s="160">
        <f>SUM(Q22,Q36,Q43,Q46)</f>
        <v>30</v>
      </c>
      <c r="R51" s="252" t="s">
        <v>21</v>
      </c>
      <c r="S51" s="253"/>
      <c r="T51" s="225">
        <f>SUM(T22,T36,T43,T46)</f>
        <v>30</v>
      </c>
      <c r="U51" s="275" t="s">
        <v>21</v>
      </c>
      <c r="V51" s="253"/>
      <c r="W51" s="160">
        <f>SUM(W22,W36,W43,W46)</f>
        <v>30</v>
      </c>
      <c r="X51" s="252" t="s">
        <v>21</v>
      </c>
      <c r="Y51" s="253"/>
      <c r="Z51" s="225">
        <f>SUM(Z22,Z36,Z43,Z46)</f>
        <v>30</v>
      </c>
      <c r="AA51" s="292">
        <f>I58+L58+O58+R58+U58+X58</f>
        <v>2405</v>
      </c>
      <c r="AB51" s="293"/>
      <c r="AC51" s="241">
        <f>SUM(K58,N58,Q58,T58,W58,Z58)</f>
        <v>180</v>
      </c>
      <c r="AD51" s="112" t="str">
        <f t="shared" si="22"/>
        <v>180</v>
      </c>
      <c r="AE51" s="75"/>
      <c r="AF51" s="75"/>
      <c r="AG51" s="75"/>
      <c r="AH51" s="75"/>
      <c r="AI51" s="75"/>
      <c r="AJ51" s="60"/>
      <c r="AK51" s="61"/>
      <c r="AL51" s="61"/>
    </row>
    <row r="52" spans="1:38" s="8" customFormat="1" ht="24" customHeight="1" x14ac:dyDescent="0.2">
      <c r="A52" s="157" t="s">
        <v>53</v>
      </c>
      <c r="B52" s="158"/>
      <c r="C52" s="158"/>
      <c r="D52" s="159"/>
      <c r="E52" s="90">
        <f>E36</f>
        <v>546</v>
      </c>
      <c r="F52" s="91">
        <f>F36</f>
        <v>42</v>
      </c>
      <c r="G52" s="308"/>
      <c r="H52" s="305"/>
      <c r="I52" s="92">
        <f>SUM(I22,I36,I43,I46)</f>
        <v>169</v>
      </c>
      <c r="J52" s="93">
        <f>SUM(J22,J36,J43,J46)</f>
        <v>260</v>
      </c>
      <c r="K52" s="161"/>
      <c r="L52" s="93">
        <f>SUM(L22,L36,L43,L46)</f>
        <v>104</v>
      </c>
      <c r="M52" s="93">
        <f>SUM(M22,M36,M43,M46)</f>
        <v>312</v>
      </c>
      <c r="N52" s="226"/>
      <c r="O52" s="94">
        <f>SUM(O22,O36,O43,O46)</f>
        <v>169</v>
      </c>
      <c r="P52" s="93">
        <f>SUM(P22,P36,P43,P46)</f>
        <v>221</v>
      </c>
      <c r="Q52" s="161"/>
      <c r="R52" s="93">
        <f>SUM(R22,R36,R43,R46)</f>
        <v>156</v>
      </c>
      <c r="S52" s="93">
        <f>SUM(S22,S36,S46,S43)</f>
        <v>234</v>
      </c>
      <c r="T52" s="226"/>
      <c r="U52" s="94">
        <f>SUM(U22,U36,U43,U46)</f>
        <v>169</v>
      </c>
      <c r="V52" s="93">
        <f>SUM(V22,V36,V43,V46)</f>
        <v>221</v>
      </c>
      <c r="W52" s="161"/>
      <c r="X52" s="93">
        <f>SUM(X22,X36,X43,X46)</f>
        <v>169</v>
      </c>
      <c r="Y52" s="93">
        <f>SUM(Y22,Y36,Y43,Y46)</f>
        <v>221</v>
      </c>
      <c r="Z52" s="226"/>
      <c r="AA52" s="294"/>
      <c r="AB52" s="295"/>
      <c r="AC52" s="242"/>
      <c r="AD52" s="112" t="str">
        <f t="shared" si="22"/>
        <v/>
      </c>
      <c r="AE52" s="75"/>
      <c r="AF52" s="75"/>
      <c r="AG52" s="75"/>
      <c r="AH52" s="75"/>
      <c r="AI52" s="75"/>
      <c r="AJ52" s="60"/>
      <c r="AK52" s="61"/>
      <c r="AL52" s="61"/>
    </row>
    <row r="53" spans="1:38" s="8" customFormat="1" ht="17.25" customHeight="1" x14ac:dyDescent="0.2">
      <c r="A53" s="157" t="s">
        <v>54</v>
      </c>
      <c r="B53" s="158"/>
      <c r="C53" s="158"/>
      <c r="D53" s="159"/>
      <c r="E53" s="138">
        <f>E43</f>
        <v>1352</v>
      </c>
      <c r="F53" s="139">
        <f>F43</f>
        <v>104</v>
      </c>
      <c r="G53" s="308"/>
      <c r="H53" s="305"/>
      <c r="I53" s="310">
        <f>SUM(I52:J52)</f>
        <v>429</v>
      </c>
      <c r="J53" s="156"/>
      <c r="K53" s="162"/>
      <c r="L53" s="155">
        <f>SUM(L52:M52)</f>
        <v>416</v>
      </c>
      <c r="M53" s="156"/>
      <c r="N53" s="227"/>
      <c r="O53" s="231">
        <f>SUM(O52:P52)</f>
        <v>390</v>
      </c>
      <c r="P53" s="156"/>
      <c r="Q53" s="162"/>
      <c r="R53" s="155">
        <f>SUM(R52:S52)</f>
        <v>390</v>
      </c>
      <c r="S53" s="156"/>
      <c r="T53" s="227"/>
      <c r="U53" s="231">
        <f>SUM(U52:V52)</f>
        <v>390</v>
      </c>
      <c r="V53" s="156"/>
      <c r="W53" s="162"/>
      <c r="X53" s="155">
        <f>SUM(X52:Y52)</f>
        <v>390</v>
      </c>
      <c r="Y53" s="156"/>
      <c r="Z53" s="227"/>
      <c r="AA53" s="294"/>
      <c r="AB53" s="295"/>
      <c r="AC53" s="242"/>
      <c r="AD53" s="112" t="str">
        <f t="shared" si="22"/>
        <v/>
      </c>
      <c r="AE53" s="75"/>
      <c r="AF53" s="75"/>
      <c r="AG53" s="75"/>
      <c r="AH53" s="75"/>
      <c r="AI53" s="75"/>
      <c r="AJ53" s="60"/>
      <c r="AK53" s="61"/>
      <c r="AL53" s="61"/>
    </row>
    <row r="54" spans="1:38" s="8" customFormat="1" ht="17.25" customHeight="1" x14ac:dyDescent="0.2">
      <c r="A54" s="157" t="s">
        <v>50</v>
      </c>
      <c r="B54" s="158"/>
      <c r="C54" s="158"/>
      <c r="D54" s="159"/>
      <c r="E54" s="95">
        <f>E46</f>
        <v>156</v>
      </c>
      <c r="F54" s="96">
        <f>F46</f>
        <v>12</v>
      </c>
      <c r="G54" s="308"/>
      <c r="H54" s="305"/>
      <c r="I54" s="310" t="s">
        <v>39</v>
      </c>
      <c r="J54" s="311"/>
      <c r="K54" s="311"/>
      <c r="L54" s="311"/>
      <c r="M54" s="311"/>
      <c r="N54" s="311"/>
      <c r="O54" s="311"/>
      <c r="P54" s="311"/>
      <c r="Q54" s="311"/>
      <c r="R54" s="311"/>
      <c r="S54" s="311"/>
      <c r="T54" s="311"/>
      <c r="U54" s="311"/>
      <c r="V54" s="311"/>
      <c r="W54" s="311"/>
      <c r="X54" s="311"/>
      <c r="Y54" s="311"/>
      <c r="Z54" s="312"/>
      <c r="AA54" s="294"/>
      <c r="AB54" s="295"/>
      <c r="AC54" s="242"/>
      <c r="AD54" s="112" t="str">
        <f t="shared" si="22"/>
        <v/>
      </c>
      <c r="AE54" s="75"/>
      <c r="AF54" s="75"/>
      <c r="AG54" s="75"/>
      <c r="AH54" s="75"/>
      <c r="AI54" s="75"/>
      <c r="AJ54" s="60"/>
      <c r="AK54" s="61"/>
      <c r="AL54" s="61"/>
    </row>
    <row r="55" spans="1:38" s="8" customFormat="1" ht="17.25" customHeight="1" x14ac:dyDescent="0.2">
      <c r="A55" s="157" t="s">
        <v>55</v>
      </c>
      <c r="B55" s="158"/>
      <c r="C55" s="158"/>
      <c r="D55" s="159"/>
      <c r="E55" s="97">
        <f>E53/AA51</f>
        <v>0.56216216216216219</v>
      </c>
      <c r="F55" s="98">
        <f>F53/AC51</f>
        <v>0.57777777777777772</v>
      </c>
      <c r="G55" s="308"/>
      <c r="H55" s="305"/>
      <c r="I55" s="99">
        <f>I52/13</f>
        <v>13</v>
      </c>
      <c r="J55" s="100">
        <f>J52/13</f>
        <v>20</v>
      </c>
      <c r="K55" s="101"/>
      <c r="L55" s="100">
        <f>L52/13</f>
        <v>8</v>
      </c>
      <c r="M55" s="100">
        <f>M52/13</f>
        <v>24</v>
      </c>
      <c r="N55" s="101"/>
      <c r="O55" s="102">
        <f>O52/13</f>
        <v>13</v>
      </c>
      <c r="P55" s="100">
        <f>P52/13</f>
        <v>17</v>
      </c>
      <c r="Q55" s="101"/>
      <c r="R55" s="100">
        <f>R52/13</f>
        <v>12</v>
      </c>
      <c r="S55" s="100">
        <f>S52/13</f>
        <v>18</v>
      </c>
      <c r="T55" s="103"/>
      <c r="U55" s="104">
        <f>U52/13</f>
        <v>13</v>
      </c>
      <c r="V55" s="100">
        <f>V52/13</f>
        <v>17</v>
      </c>
      <c r="W55" s="101"/>
      <c r="X55" s="100">
        <f>X52/13</f>
        <v>13</v>
      </c>
      <c r="Y55" s="100">
        <f>Y52/13</f>
        <v>17</v>
      </c>
      <c r="Z55" s="103"/>
      <c r="AA55" s="294"/>
      <c r="AB55" s="295"/>
      <c r="AC55" s="242"/>
      <c r="AD55" s="112" t="str">
        <f t="shared" si="22"/>
        <v/>
      </c>
      <c r="AE55" s="75"/>
      <c r="AF55" s="75"/>
      <c r="AG55" s="75"/>
      <c r="AH55" s="75"/>
      <c r="AI55" s="75"/>
      <c r="AJ55" s="60"/>
      <c r="AK55" s="61"/>
      <c r="AL55" s="61"/>
    </row>
    <row r="56" spans="1:38" s="8" customFormat="1" ht="17.100000000000001" customHeight="1" x14ac:dyDescent="0.2">
      <c r="A56" s="157"/>
      <c r="B56" s="158"/>
      <c r="C56" s="158"/>
      <c r="D56" s="159"/>
      <c r="E56" s="105"/>
      <c r="F56" s="106"/>
      <c r="G56" s="308"/>
      <c r="H56" s="305"/>
      <c r="I56" s="310">
        <f>I53/13</f>
        <v>33</v>
      </c>
      <c r="J56" s="156"/>
      <c r="K56" s="101"/>
      <c r="L56" s="155">
        <f>L53/13</f>
        <v>32</v>
      </c>
      <c r="M56" s="156"/>
      <c r="N56" s="101"/>
      <c r="O56" s="231">
        <f>O53/13</f>
        <v>30</v>
      </c>
      <c r="P56" s="156"/>
      <c r="Q56" s="101"/>
      <c r="R56" s="155">
        <f>R53/13</f>
        <v>30</v>
      </c>
      <c r="S56" s="156"/>
      <c r="T56" s="103"/>
      <c r="U56" s="231">
        <f>U53/13</f>
        <v>30</v>
      </c>
      <c r="V56" s="156"/>
      <c r="W56" s="101"/>
      <c r="X56" s="155">
        <f>X53/13</f>
        <v>30</v>
      </c>
      <c r="Y56" s="156"/>
      <c r="Z56" s="103"/>
      <c r="AA56" s="294"/>
      <c r="AB56" s="295"/>
      <c r="AC56" s="242"/>
      <c r="AD56" s="112" t="str">
        <f t="shared" si="22"/>
        <v/>
      </c>
      <c r="AE56" s="75"/>
      <c r="AF56" s="75"/>
      <c r="AG56" s="75"/>
      <c r="AH56" s="75"/>
      <c r="AI56" s="75"/>
      <c r="AJ56" s="60"/>
      <c r="AK56" s="61"/>
      <c r="AL56" s="61"/>
    </row>
    <row r="57" spans="1:38" s="8" customFormat="1" ht="17.25" customHeight="1" x14ac:dyDescent="0.2">
      <c r="A57" s="157"/>
      <c r="B57" s="158"/>
      <c r="C57" s="158"/>
      <c r="D57" s="159"/>
      <c r="G57" s="308"/>
      <c r="H57" s="305"/>
      <c r="I57" s="244" t="s">
        <v>40</v>
      </c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6"/>
      <c r="AA57" s="294"/>
      <c r="AB57" s="295"/>
      <c r="AC57" s="242"/>
      <c r="AD57" s="112" t="str">
        <f t="shared" si="22"/>
        <v/>
      </c>
      <c r="AE57" s="75"/>
      <c r="AF57" s="75"/>
      <c r="AG57" s="75"/>
      <c r="AH57" s="75"/>
      <c r="AI57" s="75"/>
      <c r="AJ57" s="60"/>
      <c r="AK57" s="61"/>
      <c r="AL57" s="61"/>
    </row>
    <row r="58" spans="1:38" s="8" customFormat="1" ht="17.25" customHeight="1" thickBot="1" x14ac:dyDescent="0.25">
      <c r="A58" s="157"/>
      <c r="B58" s="158"/>
      <c r="C58" s="158"/>
      <c r="D58" s="159"/>
      <c r="E58" s="4"/>
      <c r="F58" s="107"/>
      <c r="G58" s="309"/>
      <c r="H58" s="306"/>
      <c r="I58" s="317">
        <f>SUM(I22:J22,I36:J36,I43:J43,I46:J46)</f>
        <v>429</v>
      </c>
      <c r="J58" s="248"/>
      <c r="K58" s="124">
        <f>SUM(K22,K36,K43,K46)</f>
        <v>30</v>
      </c>
      <c r="L58" s="303">
        <f>SUM(L22:M22,L36:M36,L43:M43,L46:M46)</f>
        <v>416</v>
      </c>
      <c r="M58" s="248"/>
      <c r="N58" s="125">
        <f>SUM(N22,N36,N43,N46)</f>
        <v>30</v>
      </c>
      <c r="O58" s="247">
        <f>SUM(O22:P22,O36:P36,O43:P43,O46:P46)</f>
        <v>390</v>
      </c>
      <c r="P58" s="248"/>
      <c r="Q58" s="124">
        <f>SUM(Q22,Q36,Q43,Q46)</f>
        <v>30</v>
      </c>
      <c r="R58" s="303">
        <f>SUM(R22:S22,R36:S36,R43:S43,R46:S46)</f>
        <v>390</v>
      </c>
      <c r="S58" s="248"/>
      <c r="T58" s="125">
        <f>SUM(T22,T36,T43,T46)</f>
        <v>30</v>
      </c>
      <c r="U58" s="247">
        <f>SUM(U22:V22,U36:V36,U43:V43,U46:V46)</f>
        <v>390</v>
      </c>
      <c r="V58" s="248"/>
      <c r="W58" s="124">
        <f>SUM(W22,W36,W43,W46)</f>
        <v>30</v>
      </c>
      <c r="X58" s="303">
        <f>SUM(X22:Y22,X36:Y36,X43:Y43,X46:Y46)</f>
        <v>390</v>
      </c>
      <c r="Y58" s="248"/>
      <c r="Z58" s="125">
        <f>SUM(Z22,Z36,Z43,Z46)</f>
        <v>30</v>
      </c>
      <c r="AA58" s="296"/>
      <c r="AB58" s="297"/>
      <c r="AC58" s="243"/>
      <c r="AD58" s="112" t="str">
        <f t="shared" si="22"/>
        <v/>
      </c>
      <c r="AE58" s="75"/>
      <c r="AF58" s="75"/>
      <c r="AG58" s="75"/>
      <c r="AH58" s="75"/>
      <c r="AI58" s="75"/>
      <c r="AJ58" s="60"/>
      <c r="AK58" s="61"/>
      <c r="AL58" s="61"/>
    </row>
    <row r="59" spans="1:38" s="8" customFormat="1" ht="18" customHeight="1" thickTop="1" thickBot="1" x14ac:dyDescent="0.25">
      <c r="A59" s="318"/>
      <c r="B59" s="319"/>
      <c r="C59" s="319"/>
      <c r="D59" s="320"/>
      <c r="E59" s="108"/>
      <c r="F59" s="108"/>
      <c r="G59" s="301">
        <f>SUM(G51:H58)</f>
        <v>2405</v>
      </c>
      <c r="H59" s="302"/>
      <c r="I59" s="346"/>
      <c r="J59" s="347"/>
      <c r="K59" s="347"/>
      <c r="L59" s="347"/>
      <c r="M59" s="347"/>
      <c r="N59" s="347"/>
      <c r="O59" s="347"/>
      <c r="P59" s="347"/>
      <c r="Q59" s="347"/>
      <c r="R59" s="347"/>
      <c r="S59" s="347"/>
      <c r="T59" s="347"/>
      <c r="U59" s="347"/>
      <c r="V59" s="347"/>
      <c r="W59" s="347"/>
      <c r="X59" s="347"/>
      <c r="Y59" s="347"/>
      <c r="Z59" s="348"/>
      <c r="AA59" s="228">
        <f>IF(AC51&lt;180,"Brakuje ECTS!",AC51)</f>
        <v>180</v>
      </c>
      <c r="AB59" s="229"/>
      <c r="AC59" s="230"/>
      <c r="AD59" s="127" t="str">
        <f t="shared" si="22"/>
        <v/>
      </c>
      <c r="AE59" s="75"/>
      <c r="AF59" s="75"/>
      <c r="AG59" s="75"/>
      <c r="AH59" s="75"/>
      <c r="AI59" s="75"/>
      <c r="AJ59" s="60"/>
      <c r="AK59" s="61"/>
      <c r="AL59" s="61"/>
    </row>
    <row r="60" spans="1:38" s="8" customFormat="1" ht="13.5" customHeight="1" thickBot="1" x14ac:dyDescent="0.25">
      <c r="A60" s="298" t="s">
        <v>20</v>
      </c>
      <c r="B60" s="299"/>
      <c r="C60" s="299"/>
      <c r="D60" s="300"/>
      <c r="E60" s="331">
        <f>SUM(I60:Z60)</f>
        <v>12</v>
      </c>
      <c r="F60" s="332"/>
      <c r="G60" s="332"/>
      <c r="H60" s="333"/>
      <c r="I60" s="345">
        <f>COUNTIF(AD13:AD77,"E1")</f>
        <v>6</v>
      </c>
      <c r="J60" s="315"/>
      <c r="K60" s="316"/>
      <c r="L60" s="314">
        <f>COUNTIF(AD13:AD77,"E2")</f>
        <v>4</v>
      </c>
      <c r="M60" s="315"/>
      <c r="N60" s="316"/>
      <c r="O60" s="314">
        <f>COUNTIF(AD13:AD77,"E3")</f>
        <v>0</v>
      </c>
      <c r="P60" s="315"/>
      <c r="Q60" s="316"/>
      <c r="R60" s="314">
        <f>COUNTIF(AD13:AD77,"E4")</f>
        <v>0</v>
      </c>
      <c r="S60" s="315"/>
      <c r="T60" s="316"/>
      <c r="U60" s="314">
        <f>COUNTIF(AD13:AD77,"E5")</f>
        <v>1</v>
      </c>
      <c r="V60" s="315"/>
      <c r="W60" s="316"/>
      <c r="X60" s="314">
        <f>COUNTIF(AD13:AD77,"E6")</f>
        <v>1</v>
      </c>
      <c r="Y60" s="315"/>
      <c r="Z60" s="321"/>
      <c r="AA60" s="325"/>
      <c r="AB60" s="326"/>
      <c r="AC60" s="327"/>
      <c r="AD60" s="112" t="str">
        <f t="shared" si="22"/>
        <v/>
      </c>
      <c r="AE60" s="75"/>
      <c r="AF60" s="75"/>
      <c r="AG60" s="75"/>
      <c r="AH60" s="75"/>
      <c r="AI60" s="75"/>
      <c r="AJ60" s="60"/>
      <c r="AK60" s="61"/>
      <c r="AL60" s="61"/>
    </row>
    <row r="61" spans="1:38" s="8" customFormat="1" ht="15.75" customHeight="1" thickTop="1" thickBot="1" x14ac:dyDescent="0.25">
      <c r="A61" s="322" t="s">
        <v>32</v>
      </c>
      <c r="B61" s="323"/>
      <c r="C61" s="323"/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24"/>
      <c r="AD61" s="112" t="str">
        <f t="shared" si="22"/>
        <v/>
      </c>
      <c r="AE61" s="75"/>
      <c r="AF61" s="75"/>
      <c r="AG61" s="75"/>
      <c r="AH61" s="75"/>
      <c r="AI61" s="75"/>
      <c r="AJ61" s="60"/>
      <c r="AK61" s="61"/>
      <c r="AL61" s="61"/>
    </row>
    <row r="62" spans="1:38" s="8" customFormat="1" ht="16.5" thickTop="1" x14ac:dyDescent="0.2">
      <c r="A62" s="328" t="s">
        <v>41</v>
      </c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8"/>
      <c r="Q62" s="328"/>
      <c r="R62" s="328"/>
      <c r="S62" s="328"/>
      <c r="T62" s="328"/>
      <c r="U62" s="328"/>
      <c r="V62" s="328"/>
      <c r="W62" s="328"/>
      <c r="X62" s="328"/>
      <c r="Y62" s="328"/>
      <c r="Z62" s="328"/>
      <c r="AA62" s="328"/>
      <c r="AB62" s="328"/>
      <c r="AC62" s="328"/>
      <c r="AD62" s="112" t="str">
        <f t="shared" si="22"/>
        <v/>
      </c>
      <c r="AE62" s="75"/>
      <c r="AF62" s="75"/>
      <c r="AG62" s="75"/>
      <c r="AH62" s="75"/>
      <c r="AI62" s="75"/>
      <c r="AJ62" s="60"/>
      <c r="AK62" s="61"/>
      <c r="AL62" s="61"/>
    </row>
    <row r="63" spans="1:38" s="8" customFormat="1" ht="15.75" x14ac:dyDescent="0.2">
      <c r="A63" s="212" t="s">
        <v>91</v>
      </c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112" t="str">
        <f>CONCATENATE(AB66,AC66)</f>
        <v/>
      </c>
      <c r="AE63" s="75"/>
      <c r="AF63" s="75"/>
      <c r="AG63" s="75"/>
      <c r="AH63" s="75"/>
      <c r="AI63" s="75"/>
      <c r="AJ63" s="60"/>
      <c r="AK63" s="61"/>
      <c r="AL63" s="61"/>
    </row>
    <row r="64" spans="1:38" s="8" customFormat="1" ht="15.75" x14ac:dyDescent="0.2">
      <c r="A64" s="212" t="s">
        <v>92</v>
      </c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112"/>
      <c r="AE64" s="75"/>
      <c r="AF64" s="75"/>
      <c r="AG64" s="75"/>
      <c r="AH64" s="75"/>
      <c r="AI64" s="75"/>
      <c r="AJ64" s="60"/>
      <c r="AK64" s="61"/>
      <c r="AL64" s="61"/>
    </row>
    <row r="65" spans="1:38" s="8" customFormat="1" ht="15.75" x14ac:dyDescent="0.2">
      <c r="A65" s="212" t="s">
        <v>93</v>
      </c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112"/>
      <c r="AE65" s="75"/>
      <c r="AF65" s="75"/>
      <c r="AG65" s="75"/>
      <c r="AH65" s="75"/>
      <c r="AI65" s="75"/>
      <c r="AJ65" s="60"/>
      <c r="AK65" s="61"/>
      <c r="AL65" s="61"/>
    </row>
    <row r="66" spans="1:38" s="8" customFormat="1" ht="15.75" x14ac:dyDescent="0.2">
      <c r="A66" s="212" t="s">
        <v>94</v>
      </c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112"/>
      <c r="AE66" s="75"/>
      <c r="AF66" s="75"/>
      <c r="AG66" s="75"/>
      <c r="AH66" s="75"/>
      <c r="AI66" s="75"/>
      <c r="AJ66" s="60"/>
      <c r="AK66" s="61"/>
      <c r="AL66" s="61"/>
    </row>
    <row r="67" spans="1:38" s="8" customFormat="1" ht="34.5" customHeight="1" x14ac:dyDescent="0.2">
      <c r="AD67" s="112"/>
      <c r="AE67" s="75"/>
      <c r="AF67" s="75"/>
      <c r="AG67" s="75"/>
      <c r="AH67" s="75"/>
      <c r="AI67" s="75"/>
      <c r="AJ67" s="60"/>
      <c r="AK67" s="61"/>
      <c r="AL67" s="61"/>
    </row>
    <row r="68" spans="1:38" ht="15.75" x14ac:dyDescent="0.2">
      <c r="AD68" s="112"/>
    </row>
    <row r="69" spans="1:38" ht="33.75" customHeight="1" x14ac:dyDescent="0.2">
      <c r="AD69" s="112"/>
    </row>
    <row r="70" spans="1:38" ht="15.75" x14ac:dyDescent="0.2">
      <c r="A70" s="211"/>
      <c r="B70" s="211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112"/>
    </row>
    <row r="71" spans="1:38" ht="15.75" x14ac:dyDescent="0.2">
      <c r="AD71" s="112" t="str">
        <f t="shared" ref="AD71:AD77" si="23">CONCATENATE(AB70,AC70)</f>
        <v/>
      </c>
    </row>
    <row r="72" spans="1:38" ht="15.75" x14ac:dyDescent="0.2">
      <c r="AD72" s="112" t="str">
        <f t="shared" si="23"/>
        <v/>
      </c>
    </row>
    <row r="73" spans="1:38" ht="15.75" x14ac:dyDescent="0.2">
      <c r="AD73" s="112" t="str">
        <f t="shared" si="23"/>
        <v/>
      </c>
    </row>
    <row r="74" spans="1:38" ht="15.75" x14ac:dyDescent="0.2">
      <c r="AD74" s="112" t="str">
        <f t="shared" si="23"/>
        <v/>
      </c>
    </row>
    <row r="75" spans="1:38" ht="15.75" x14ac:dyDescent="0.2">
      <c r="AD75" s="112" t="str">
        <f t="shared" si="23"/>
        <v/>
      </c>
    </row>
    <row r="76" spans="1:38" ht="15.75" x14ac:dyDescent="0.2">
      <c r="AD76" s="112" t="str">
        <f t="shared" si="23"/>
        <v/>
      </c>
    </row>
    <row r="77" spans="1:38" ht="15.75" x14ac:dyDescent="0.2">
      <c r="A77" s="5"/>
      <c r="B77" s="5"/>
      <c r="C77" s="54"/>
      <c r="D77" s="5"/>
      <c r="E77" s="5"/>
      <c r="F77" s="5"/>
      <c r="K77" s="5"/>
      <c r="N77" s="5"/>
      <c r="Q77" s="5"/>
      <c r="T77" s="5"/>
      <c r="W77" s="5"/>
      <c r="Z77" s="5"/>
      <c r="AA77" s="5"/>
      <c r="AB77" s="5"/>
      <c r="AC77" s="5"/>
      <c r="AD77" s="112" t="str">
        <f t="shared" si="23"/>
        <v/>
      </c>
    </row>
    <row r="78" spans="1:38" ht="15.75" x14ac:dyDescent="0.2">
      <c r="AD78" s="112" t="str">
        <f t="shared" ref="AD78:AD83" si="24">CONCATENATE(AB78,AC78)</f>
        <v/>
      </c>
    </row>
    <row r="79" spans="1:38" ht="15.75" x14ac:dyDescent="0.2">
      <c r="AD79" s="112" t="str">
        <f t="shared" si="24"/>
        <v/>
      </c>
    </row>
    <row r="80" spans="1:38" ht="15.75" x14ac:dyDescent="0.2">
      <c r="AD80" s="112" t="str">
        <f t="shared" si="24"/>
        <v/>
      </c>
    </row>
    <row r="81" spans="30:30" ht="15.75" x14ac:dyDescent="0.2">
      <c r="AD81" s="112" t="str">
        <f t="shared" si="24"/>
        <v/>
      </c>
    </row>
    <row r="82" spans="30:30" ht="15.75" x14ac:dyDescent="0.2">
      <c r="AD82" s="112" t="str">
        <f t="shared" si="24"/>
        <v/>
      </c>
    </row>
    <row r="83" spans="30:30" ht="15.75" x14ac:dyDescent="0.2">
      <c r="AD83" s="112" t="str">
        <f t="shared" si="24"/>
        <v/>
      </c>
    </row>
  </sheetData>
  <sheetProtection selectLockedCells="1"/>
  <mergeCells count="138">
    <mergeCell ref="A66:AC66"/>
    <mergeCell ref="A61:AC61"/>
    <mergeCell ref="A54:D54"/>
    <mergeCell ref="A58:D58"/>
    <mergeCell ref="AA60:AC60"/>
    <mergeCell ref="T51:T53"/>
    <mergeCell ref="A62:AC62"/>
    <mergeCell ref="R60:T60"/>
    <mergeCell ref="B46:C46"/>
    <mergeCell ref="A63:AC63"/>
    <mergeCell ref="A64:AC64"/>
    <mergeCell ref="U56:V56"/>
    <mergeCell ref="U48:Z48"/>
    <mergeCell ref="I56:J56"/>
    <mergeCell ref="E60:H60"/>
    <mergeCell ref="L56:M56"/>
    <mergeCell ref="X58:Y58"/>
    <mergeCell ref="A48:D50"/>
    <mergeCell ref="G48:H49"/>
    <mergeCell ref="U60:W60"/>
    <mergeCell ref="O60:Q60"/>
    <mergeCell ref="I60:K60"/>
    <mergeCell ref="E48:F49"/>
    <mergeCell ref="I59:Z59"/>
    <mergeCell ref="A60:D60"/>
    <mergeCell ref="X56:Y56"/>
    <mergeCell ref="G59:H59"/>
    <mergeCell ref="A57:D57"/>
    <mergeCell ref="R58:S58"/>
    <mergeCell ref="L58:M58"/>
    <mergeCell ref="A53:D53"/>
    <mergeCell ref="H51:H58"/>
    <mergeCell ref="G51:G58"/>
    <mergeCell ref="O56:P56"/>
    <mergeCell ref="R56:S56"/>
    <mergeCell ref="I54:Z54"/>
    <mergeCell ref="L51:M51"/>
    <mergeCell ref="X51:Y51"/>
    <mergeCell ref="O58:P58"/>
    <mergeCell ref="I53:J53"/>
    <mergeCell ref="I51:J51"/>
    <mergeCell ref="L60:N60"/>
    <mergeCell ref="I58:J58"/>
    <mergeCell ref="A59:D59"/>
    <mergeCell ref="X60:Z60"/>
    <mergeCell ref="B45:C45"/>
    <mergeCell ref="U51:V51"/>
    <mergeCell ref="X53:Y53"/>
    <mergeCell ref="O51:P51"/>
    <mergeCell ref="R53:S53"/>
    <mergeCell ref="A23:AC23"/>
    <mergeCell ref="A37:AC37"/>
    <mergeCell ref="A44:AC44"/>
    <mergeCell ref="C30:C32"/>
    <mergeCell ref="B24:B26"/>
    <mergeCell ref="C27:C29"/>
    <mergeCell ref="C33:C35"/>
    <mergeCell ref="C24:C26"/>
    <mergeCell ref="B27:B29"/>
    <mergeCell ref="B30:B32"/>
    <mergeCell ref="B33:B35"/>
    <mergeCell ref="A47:AC47"/>
    <mergeCell ref="Q51:Q53"/>
    <mergeCell ref="AA51:AB58"/>
    <mergeCell ref="Z51:Z53"/>
    <mergeCell ref="U53:V53"/>
    <mergeCell ref="A4:AC4"/>
    <mergeCell ref="A7:AC7"/>
    <mergeCell ref="W10:W11"/>
    <mergeCell ref="U10:U11"/>
    <mergeCell ref="E10:F10"/>
    <mergeCell ref="M10:M11"/>
    <mergeCell ref="L10:L11"/>
    <mergeCell ref="U9:W9"/>
    <mergeCell ref="S10:S11"/>
    <mergeCell ref="T10:T11"/>
    <mergeCell ref="N10:N11"/>
    <mergeCell ref="L9:N9"/>
    <mergeCell ref="O9:Q9"/>
    <mergeCell ref="R10:R11"/>
    <mergeCell ref="I8:N8"/>
    <mergeCell ref="I9:K9"/>
    <mergeCell ref="Z10:Z11"/>
    <mergeCell ref="J10:J11"/>
    <mergeCell ref="G10:G11"/>
    <mergeCell ref="P10:P11"/>
    <mergeCell ref="O8:T8"/>
    <mergeCell ref="A5:AC5"/>
    <mergeCell ref="K10:K11"/>
    <mergeCell ref="O10:O11"/>
    <mergeCell ref="B13:C21"/>
    <mergeCell ref="B38:C41"/>
    <mergeCell ref="B42:C42"/>
    <mergeCell ref="A70:AC70"/>
    <mergeCell ref="A65:AC65"/>
    <mergeCell ref="I49:K50"/>
    <mergeCell ref="L49:N50"/>
    <mergeCell ref="O49:Q50"/>
    <mergeCell ref="R49:T50"/>
    <mergeCell ref="U49:W50"/>
    <mergeCell ref="X49:Z50"/>
    <mergeCell ref="N51:N53"/>
    <mergeCell ref="AA59:AC59"/>
    <mergeCell ref="A56:D56"/>
    <mergeCell ref="O53:P53"/>
    <mergeCell ref="A51:D51"/>
    <mergeCell ref="AA48:AC49"/>
    <mergeCell ref="AC51:AC58"/>
    <mergeCell ref="K51:K53"/>
    <mergeCell ref="I57:Z57"/>
    <mergeCell ref="U58:V58"/>
    <mergeCell ref="O48:T48"/>
    <mergeCell ref="R51:S51"/>
    <mergeCell ref="I48:N48"/>
    <mergeCell ref="D1:AC1"/>
    <mergeCell ref="D2:AC2"/>
    <mergeCell ref="D3:AC3"/>
    <mergeCell ref="AA50:AB50"/>
    <mergeCell ref="L53:M53"/>
    <mergeCell ref="A52:D52"/>
    <mergeCell ref="A55:D55"/>
    <mergeCell ref="W51:W53"/>
    <mergeCell ref="AA8:AA11"/>
    <mergeCell ref="Y10:Y11"/>
    <mergeCell ref="A12:AC12"/>
    <mergeCell ref="A6:AC6"/>
    <mergeCell ref="Q10:Q11"/>
    <mergeCell ref="H10:H11"/>
    <mergeCell ref="E8:H9"/>
    <mergeCell ref="I10:I11"/>
    <mergeCell ref="U8:Z8"/>
    <mergeCell ref="X10:X11"/>
    <mergeCell ref="AB8:AC11"/>
    <mergeCell ref="X9:Z9"/>
    <mergeCell ref="V10:V11"/>
    <mergeCell ref="A8:A11"/>
    <mergeCell ref="D8:D11"/>
    <mergeCell ref="R9:T9"/>
  </mergeCells>
  <phoneticPr fontId="0" type="noConversion"/>
  <printOptions horizontalCentered="1" verticalCentered="1" gridLines="1"/>
  <pageMargins left="0.23622047244094491" right="0.23622047244094491" top="0.15748031496062992" bottom="0.15748031496062992" header="0.11811023622047245" footer="0.11811023622047245"/>
  <pageSetup paperSize="9" scale="4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BW I</vt:lpstr>
      <vt:lpstr>'BW I'!Obszar_wydruku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K_Nowotarska</cp:lastModifiedBy>
  <cp:lastPrinted>2022-05-17T11:56:48Z</cp:lastPrinted>
  <dcterms:created xsi:type="dcterms:W3CDTF">1997-02-26T13:46:56Z</dcterms:created>
  <dcterms:modified xsi:type="dcterms:W3CDTF">2022-05-17T12:01:24Z</dcterms:modified>
</cp:coreProperties>
</file>