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45" windowHeight="8010" activeTab="0"/>
  </bookViews>
  <sheets>
    <sheet name="zarządzanie stacjonarne I st" sheetId="1" r:id="rId1"/>
  </sheets>
  <definedNames>
    <definedName name="_xlnm.Print_Titles" localSheetId="0">'zarządzanie stacjonarne I st'!$6:$9</definedName>
  </definedNames>
  <calcPr fullCalcOnLoad="1"/>
</workbook>
</file>

<file path=xl/comments1.xml><?xml version="1.0" encoding="utf-8"?>
<comments xmlns="http://schemas.openxmlformats.org/spreadsheetml/2006/main">
  <authors>
    <author>fratczak@gmail.com</author>
  </authors>
  <commentList>
    <comment ref="B24" authorId="0">
      <text>
        <r>
          <rPr>
            <sz val="9"/>
            <rFont val="Tahoma"/>
            <family val="2"/>
          </rPr>
          <t>zamiast Infrmatyki w zarządzaniu
plus 13 wykładu zabranego z zarządzania projektami</t>
        </r>
      </text>
    </comment>
    <comment ref="B21" authorId="0">
      <text>
        <r>
          <rPr>
            <b/>
            <sz val="9"/>
            <rFont val="Tahoma"/>
            <family val="2"/>
          </rPr>
          <t>mniej godzin wykładu zamiast 26 - 13 godzin</t>
        </r>
      </text>
    </comment>
    <comment ref="B28" authorId="0">
      <text>
        <r>
          <rPr>
            <b/>
            <sz val="9"/>
            <rFont val="Tahoma"/>
            <family val="2"/>
          </rPr>
          <t>zmniejszona liczba wykładów o 13 h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zamiast polityki</t>
        </r>
      </text>
    </comment>
    <comment ref="B26" authorId="0">
      <text>
        <r>
          <rPr>
            <b/>
            <sz val="9"/>
            <rFont val="Tahoma"/>
            <family val="2"/>
          </rPr>
          <t>mniej godzin wykładu zamiast 26 - 13 godzin</t>
        </r>
      </text>
    </comment>
  </commentList>
</comments>
</file>

<file path=xl/sharedStrings.xml><?xml version="1.0" encoding="utf-8"?>
<sst xmlns="http://schemas.openxmlformats.org/spreadsheetml/2006/main" count="261" uniqueCount="115">
  <si>
    <t>I rok</t>
  </si>
  <si>
    <t>II rok</t>
  </si>
  <si>
    <t>III rok</t>
  </si>
  <si>
    <t xml:space="preserve">1 sem. </t>
  </si>
  <si>
    <t>2 sem.</t>
  </si>
  <si>
    <t>3 sem.</t>
  </si>
  <si>
    <t>4 sem.</t>
  </si>
  <si>
    <t>5 sem.</t>
  </si>
  <si>
    <t>6 sem.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</si>
  <si>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</si>
  <si>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</si>
  <si>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</si>
  <si>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</si>
  <si>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</si>
  <si>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</si>
  <si>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</si>
  <si>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</si>
  <si>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</si>
  <si>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</si>
  <si>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ZESTAWIENIE</t>
  </si>
  <si>
    <t>Egzaminy</t>
  </si>
  <si>
    <t>Suma godzin</t>
  </si>
  <si>
    <t>ECTS</t>
  </si>
  <si>
    <t>Ćwiczenia</t>
  </si>
  <si>
    <t>Wykłady</t>
  </si>
  <si>
    <t>Razem</t>
  </si>
  <si>
    <t>Godziny</t>
  </si>
  <si>
    <t>Lp.</t>
  </si>
  <si>
    <t>PLAN STACJONARNYCH STUDIÓW PIERWSZEGO STOPNIA</t>
  </si>
  <si>
    <t>Razem godziny i punkty</t>
  </si>
  <si>
    <t>1 sem.</t>
  </si>
  <si>
    <t>E</t>
  </si>
  <si>
    <t>Prawo</t>
  </si>
  <si>
    <t>Język angielski</t>
  </si>
  <si>
    <t>Obowiązkowe szkolenie z zakresu bezpieczeństwa i higieny pracy w wymiarze 4 godzin realizowane jest na początku I semestru.</t>
  </si>
  <si>
    <t>ZALICZENIA                  (ZO - z oceną,           ZZ - "zal.")</t>
  </si>
  <si>
    <t>Nauki o organizacji</t>
  </si>
  <si>
    <t>Mikroekonomia</t>
  </si>
  <si>
    <t>Finanse</t>
  </si>
  <si>
    <t>Matematyka</t>
  </si>
  <si>
    <t>Zachowania organizacyjne</t>
  </si>
  <si>
    <t>Zarządzanie jakością</t>
  </si>
  <si>
    <t>Marketing</t>
  </si>
  <si>
    <t>ZO</t>
  </si>
  <si>
    <t>ZZ</t>
  </si>
  <si>
    <t xml:space="preserve">Ekonomika w turystyce, hotelarstwie i gastronomii </t>
  </si>
  <si>
    <t>Programowanie i obsługa ruchu turystycznego</t>
  </si>
  <si>
    <t>Zajęcia z zakresu nauk podstawowych</t>
  </si>
  <si>
    <t>Zajęcia ogólnouczelniane</t>
  </si>
  <si>
    <t>Praktyki</t>
  </si>
  <si>
    <t>Zarządzanie sportem</t>
  </si>
  <si>
    <t>W</t>
  </si>
  <si>
    <t>ĆW</t>
  </si>
  <si>
    <t>Egzaminy ( E )</t>
  </si>
  <si>
    <t>D. PRAKTYKI</t>
  </si>
  <si>
    <t>Praktyka w zakresie zarządzania</t>
  </si>
  <si>
    <t>Praktyka w zakresie specjalności</t>
  </si>
  <si>
    <t>Zajęcia kierunkowe</t>
  </si>
  <si>
    <t xml:space="preserve">Semestry trwają po 13 tygodni. </t>
  </si>
  <si>
    <t>PROFIL OGÓLNOAKADEMICKI</t>
  </si>
  <si>
    <t>Pozyskiwanie i zarządzanie funduszami unijnymi</t>
  </si>
  <si>
    <t>Gastronomia i towaroznastwo</t>
  </si>
  <si>
    <t>Sponsoring w sporcie</t>
  </si>
  <si>
    <t xml:space="preserve">Rynek turystyczny </t>
  </si>
  <si>
    <t xml:space="preserve">Ekologiczne uwarunkowania turystyki </t>
  </si>
  <si>
    <t>Systemy szkolenia w sporcie</t>
  </si>
  <si>
    <t>Ekonomika sportu</t>
  </si>
  <si>
    <t xml:space="preserve">Statystyka opisowa </t>
  </si>
  <si>
    <t>11.</t>
  </si>
  <si>
    <t xml:space="preserve">Technologia informacyjna </t>
  </si>
  <si>
    <t>Socjologia</t>
  </si>
  <si>
    <t xml:space="preserve">Historia gospodarcza </t>
  </si>
  <si>
    <t xml:space="preserve">Rachunkowość finansowa </t>
  </si>
  <si>
    <t xml:space="preserve">Psychologia </t>
  </si>
  <si>
    <t xml:space="preserve">Hotelarstwo </t>
  </si>
  <si>
    <t>Metodologia badań naukowych</t>
  </si>
  <si>
    <t>Podstawy turystyki</t>
  </si>
  <si>
    <t>Geografia turystyczna</t>
  </si>
  <si>
    <t>Podstawy sportu</t>
  </si>
  <si>
    <t>Zarządzanie infrastrukturą sportową</t>
  </si>
  <si>
    <t>12.</t>
  </si>
  <si>
    <t>Ochrona własności intelektualnej</t>
  </si>
  <si>
    <t>Marketing w sporcie</t>
  </si>
  <si>
    <t>Etyka w zarządzaniu</t>
  </si>
  <si>
    <t>Zarządzanie zasobami ludzkimi</t>
  </si>
  <si>
    <t>Zarządzanie innowacjami</t>
  </si>
  <si>
    <t>Zarządzanie turystyką, hotelarstwem i gastronomią</t>
  </si>
  <si>
    <t>Organizacja imprez sportowych</t>
  </si>
  <si>
    <t>Zarządzanie finansami przedsiębiorstw</t>
  </si>
  <si>
    <t>Podstawy zarządzania</t>
  </si>
  <si>
    <t>Wychowanie fizyczne</t>
  </si>
  <si>
    <t xml:space="preserve">Outsourcing usług w sporcie </t>
  </si>
  <si>
    <t>Metodologiczne podstawy projektowania w organizacjach</t>
  </si>
  <si>
    <r>
      <t>Nazwa</t>
    </r>
    <r>
      <rPr>
        <b/>
        <sz val="12"/>
        <rFont val="Times New Roman CE"/>
        <family val="1"/>
      </rPr>
      <t xml:space="preserve"> przedmiotu</t>
    </r>
  </si>
  <si>
    <t>I. PRZEDMIOTY OBLIGATORYJNE</t>
  </si>
  <si>
    <t>A. GRUPA PRZEDMIOTÓW Z ZAKRESU NAUK PODSTAWOWYCH</t>
  </si>
  <si>
    <t>B. GRUPA PRZEDMIOTÓW KIERUNKOWYCH</t>
  </si>
  <si>
    <t>C. GRUPA PRZEDMIOTÓW OGÓLNOUCZELNIANYCH</t>
  </si>
  <si>
    <t>II.  GRUPA PRZEDMIOTÓW DO WYBORU W RAMACH SPACJALNOŚCI</t>
  </si>
  <si>
    <t>E. GRUPA PRZEDMIOTÓW Z ZAKRESU SPECJALNOŚCI - student wybiera jedną specjalność</t>
  </si>
  <si>
    <t>F. GRUPA PRZEDMIOTÓW DO WYBORU Z RÓŻNYCH OBSZARÓW KSZTAŁCENIA - student wybiera przedmioty z każdej grupy, zgodnie z ofertą przedstawioną w semestrze poprzedzającym rozpoczęcie zajęć</t>
  </si>
  <si>
    <t xml:space="preserve">Grupa przedmiotów językowych - język obcy drugi do wyboru </t>
  </si>
  <si>
    <t>Grupy przedmiotów kształcenia do wyboru</t>
  </si>
  <si>
    <t>Grupy przedmiotów kształcenia do wyboru w procentach</t>
  </si>
  <si>
    <t xml:space="preserve">E. PRZEDMIOTY DO WYBORU Z ZAKRESU SPECJALNOŚCI </t>
  </si>
  <si>
    <t>1. GRUPA PRZEDMIOTÓW Z ZAKRESU SPECJALNOŚCI - ZARZĄDZANIE TURYSTYKĄ, HOTELARSTWEM I GASTRONOMIĄ</t>
  </si>
  <si>
    <t>2. GRUPA PRZEDMIOTÓW Z ZAKRESU SPECJALNOŚCI - ZARZĄDZANIE SPORTEM</t>
  </si>
  <si>
    <t>Grupa przedmiotów z nauk społecznych</t>
  </si>
  <si>
    <t>Grupa przedmiotów z nauk o zarządzaniu w kulturze fizycznej</t>
  </si>
  <si>
    <t xml:space="preserve">8. </t>
  </si>
  <si>
    <t>Podstawy nauczania na odległość</t>
  </si>
  <si>
    <t>Zatwierdzone Uchwałą Rady Wydziału Zarządzania Sportem i Turystyką RWZST -3-IV/2020 z dnia 10.04.2020r.</t>
  </si>
  <si>
    <t>Strona 2</t>
  </si>
  <si>
    <t xml:space="preserve">                                                                                                                                                                 Strona 1</t>
  </si>
  <si>
    <r>
      <t xml:space="preserve">                                              KIERUNEK  ZARZĄDZANIE  ROK I 2020/2021                               </t>
    </r>
    <r>
      <rPr>
        <b/>
        <sz val="12"/>
        <color indexed="10"/>
        <rFont val="Times New Roman CE"/>
        <family val="0"/>
      </rPr>
      <t xml:space="preserve">
</t>
    </r>
    <r>
      <rPr>
        <b/>
        <sz val="16"/>
        <color indexed="10"/>
        <rFont val="Times New Roman CE"/>
        <family val="0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</si>
</sst>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&quot; &quot;?/1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 CE"/>
      <family val="1"/>
    </font>
    <font>
      <sz val="6"/>
      <name val="Arial CE"/>
      <family val="0"/>
    </font>
    <font>
      <sz val="6"/>
      <name val="Times New Roman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7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2"/>
      <name val="Arial CE"/>
      <family val="0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imes New Roman"/>
      <family val="1"/>
    </font>
    <font>
      <b/>
      <sz val="16"/>
      <name val="Times New Roman CE"/>
      <family val="1"/>
    </font>
    <font>
      <sz val="9"/>
      <name val="Arial CE"/>
      <family val="0"/>
    </font>
    <font>
      <sz val="14"/>
      <name val="Arial CE"/>
      <family val="0"/>
    </font>
    <font>
      <sz val="12"/>
      <name val="Times New Roman CE"/>
      <family val="0"/>
    </font>
    <font>
      <sz val="20"/>
      <name val="Times New Roman CE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0"/>
    </font>
    <font>
      <b/>
      <sz val="16"/>
      <name val="Arial"/>
      <family val="2"/>
    </font>
    <font>
      <sz val="9"/>
      <name val="Times New Roman"/>
      <family val="1"/>
    </font>
    <font>
      <sz val="12"/>
      <color indexed="55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 CE"/>
      <family val="0"/>
    </font>
    <font>
      <b/>
      <sz val="16"/>
      <color indexed="10"/>
      <name val="Times New Roman CE"/>
      <family val="0"/>
    </font>
    <font>
      <b/>
      <sz val="12"/>
      <color indexed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3"/>
      <name val="Arial CE"/>
      <family val="0"/>
    </font>
    <font>
      <sz val="12"/>
      <color indexed="10"/>
      <name val="Times New Roman CE"/>
      <family val="0"/>
    </font>
    <font>
      <sz val="12"/>
      <color indexed="10"/>
      <name val="Arial CE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4999699890613556"/>
      <name val="Arial CE"/>
      <family val="0"/>
    </font>
    <font>
      <sz val="12"/>
      <color rgb="FFFF0000"/>
      <name val="Times New Roman CE"/>
      <family val="0"/>
    </font>
    <font>
      <sz val="12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8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 vertical="center"/>
      <protection/>
    </xf>
    <xf numFmtId="0" fontId="69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52" applyFont="1" applyFill="1" applyBorder="1" applyAlignment="1" applyProtection="1">
      <alignment horizontal="center" vertical="center"/>
      <protection locked="0"/>
    </xf>
    <xf numFmtId="0" fontId="24" fillId="0" borderId="12" xfId="52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left" vertical="center" wrapText="1" indent="1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1" xfId="52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12" xfId="52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 indent="1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left" vertical="center" wrapText="1" indent="1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left" vertical="center" wrapText="1" indent="1"/>
      <protection locked="0"/>
    </xf>
    <xf numFmtId="0" fontId="24" fillId="0" borderId="12" xfId="52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indent="1" shrinkToFit="1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32" borderId="26" xfId="0" applyFont="1" applyFill="1" applyBorder="1" applyAlignment="1" applyProtection="1">
      <alignment horizontal="center" vertical="center" wrapText="1"/>
      <protection hidden="1"/>
    </xf>
    <xf numFmtId="0" fontId="7" fillId="32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28" xfId="52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12" fillId="0" borderId="29" xfId="52" applyFont="1" applyFill="1" applyBorder="1" applyAlignment="1" applyProtection="1">
      <alignment horizontal="center" vertical="center"/>
      <protection hidden="1"/>
    </xf>
    <xf numFmtId="0" fontId="24" fillId="0" borderId="30" xfId="0" applyFont="1" applyFill="1" applyBorder="1" applyAlignment="1" applyProtection="1">
      <alignment horizontal="center" vertical="center"/>
      <protection hidden="1"/>
    </xf>
    <xf numFmtId="0" fontId="26" fillId="0" borderId="31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24" xfId="0" applyFont="1" applyFill="1" applyBorder="1" applyAlignment="1" applyProtection="1">
      <alignment horizontal="center" vertical="center"/>
      <protection hidden="1"/>
    </xf>
    <xf numFmtId="0" fontId="12" fillId="0" borderId="33" xfId="52" applyFont="1" applyFill="1" applyBorder="1" applyAlignment="1" applyProtection="1">
      <alignment horizontal="center" vertical="center"/>
      <protection hidden="1"/>
    </xf>
    <xf numFmtId="0" fontId="24" fillId="0" borderId="3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left" vertical="center" wrapText="1" indent="1"/>
      <protection hidden="1"/>
    </xf>
    <xf numFmtId="0" fontId="24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5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4" fillId="0" borderId="38" xfId="0" applyFont="1" applyFill="1" applyBorder="1" applyAlignment="1" applyProtection="1">
      <alignment horizontal="center" vertical="center"/>
      <protection hidden="1"/>
    </xf>
    <xf numFmtId="0" fontId="24" fillId="0" borderId="34" xfId="0" applyFont="1" applyFill="1" applyBorder="1" applyAlignment="1" applyProtection="1">
      <alignment horizontal="center" vertical="center" wrapText="1"/>
      <protection hidden="1"/>
    </xf>
    <xf numFmtId="0" fontId="26" fillId="0" borderId="35" xfId="0" applyFont="1" applyFill="1" applyBorder="1" applyAlignment="1" applyProtection="1">
      <alignment horizontal="center" vertical="center"/>
      <protection hidden="1"/>
    </xf>
    <xf numFmtId="0" fontId="26" fillId="0" borderId="39" xfId="0" applyFont="1" applyFill="1" applyBorder="1" applyAlignment="1" applyProtection="1">
      <alignment horizontal="center" vertical="center"/>
      <protection hidden="1"/>
    </xf>
    <xf numFmtId="0" fontId="26" fillId="0" borderId="40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 applyProtection="1">
      <alignment horizontal="center" vertical="center" wrapText="1"/>
      <protection hidden="1"/>
    </xf>
    <xf numFmtId="0" fontId="24" fillId="0" borderId="41" xfId="0" applyFont="1" applyFill="1" applyBorder="1" applyAlignment="1" applyProtection="1">
      <alignment horizontal="center" vertical="center" wrapText="1"/>
      <protection hidden="1"/>
    </xf>
    <xf numFmtId="0" fontId="24" fillId="0" borderId="42" xfId="0" applyFont="1" applyFill="1" applyBorder="1" applyAlignment="1" applyProtection="1">
      <alignment horizontal="center" vertical="center" wrapText="1"/>
      <protection hidden="1"/>
    </xf>
    <xf numFmtId="0" fontId="24" fillId="0" borderId="36" xfId="0" applyFont="1" applyFill="1" applyBorder="1" applyAlignment="1" applyProtection="1">
      <alignment horizontal="center" vertical="center" wrapText="1"/>
      <protection hidden="1"/>
    </xf>
    <xf numFmtId="0" fontId="24" fillId="0" borderId="43" xfId="0" applyFont="1" applyFill="1" applyBorder="1" applyAlignment="1" applyProtection="1">
      <alignment horizontal="center" vertical="center" wrapText="1"/>
      <protection hidden="1"/>
    </xf>
    <xf numFmtId="0" fontId="24" fillId="0" borderId="44" xfId="0" applyFont="1" applyFill="1" applyBorder="1" applyAlignment="1" applyProtection="1">
      <alignment horizontal="center" vertical="center" wrapText="1"/>
      <protection hidden="1"/>
    </xf>
    <xf numFmtId="0" fontId="24" fillId="0" borderId="45" xfId="0" applyFont="1" applyFill="1" applyBorder="1" applyAlignment="1" applyProtection="1">
      <alignment horizontal="center" vertical="center" wrapText="1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0" fontId="24" fillId="0" borderId="46" xfId="0" applyFont="1" applyFill="1" applyBorder="1" applyAlignment="1" applyProtection="1">
      <alignment horizontal="center" vertical="center"/>
      <protection hidden="1"/>
    </xf>
    <xf numFmtId="0" fontId="24" fillId="0" borderId="47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24" fillId="0" borderId="48" xfId="0" applyFont="1" applyFill="1" applyBorder="1" applyAlignment="1" applyProtection="1">
      <alignment horizontal="center" vertical="center"/>
      <protection hidden="1"/>
    </xf>
    <xf numFmtId="0" fontId="24" fillId="0" borderId="49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0" borderId="51" xfId="0" applyFont="1" applyFill="1" applyBorder="1" applyAlignment="1" applyProtection="1">
      <alignment horizontal="left" vertical="center" wrapText="1" indent="1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0" fontId="24" fillId="0" borderId="52" xfId="0" applyFont="1" applyFill="1" applyBorder="1" applyAlignment="1" applyProtection="1">
      <alignment horizontal="center" vertical="center"/>
      <protection hidden="1"/>
    </xf>
    <xf numFmtId="0" fontId="24" fillId="0" borderId="53" xfId="0" applyFont="1" applyFill="1" applyBorder="1" applyAlignment="1" applyProtection="1">
      <alignment horizontal="center" vertical="center"/>
      <protection hidden="1"/>
    </xf>
    <xf numFmtId="0" fontId="24" fillId="0" borderId="46" xfId="0" applyFont="1" applyFill="1" applyBorder="1" applyAlignment="1" applyProtection="1">
      <alignment horizontal="center" vertical="center"/>
      <protection hidden="1"/>
    </xf>
    <xf numFmtId="0" fontId="24" fillId="0" borderId="54" xfId="0" applyFont="1" applyFill="1" applyBorder="1" applyAlignment="1" applyProtection="1">
      <alignment horizontal="center" vertical="center"/>
      <protection hidden="1"/>
    </xf>
    <xf numFmtId="0" fontId="12" fillId="0" borderId="55" xfId="52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4" fillId="0" borderId="56" xfId="0" applyFont="1" applyFill="1" applyBorder="1" applyAlignment="1" applyProtection="1">
      <alignment horizontal="center" vertical="center"/>
      <protection hidden="1"/>
    </xf>
    <xf numFmtId="0" fontId="26" fillId="0" borderId="42" xfId="0" applyFont="1" applyFill="1" applyBorder="1" applyAlignment="1" applyProtection="1">
      <alignment horizontal="center" vertical="center"/>
      <protection hidden="1"/>
    </xf>
    <xf numFmtId="0" fontId="26" fillId="0" borderId="57" xfId="0" applyFont="1" applyFill="1" applyBorder="1" applyAlignment="1" applyProtection="1">
      <alignment horizontal="center" vertical="center"/>
      <protection hidden="1"/>
    </xf>
    <xf numFmtId="0" fontId="26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vertical="center"/>
      <protection hidden="1"/>
    </xf>
    <xf numFmtId="0" fontId="4" fillId="0" borderId="61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vertical="center" shrinkToFit="1"/>
      <protection hidden="1"/>
    </xf>
    <xf numFmtId="0" fontId="28" fillId="0" borderId="63" xfId="0" applyFont="1" applyFill="1" applyBorder="1" applyAlignment="1" applyProtection="1">
      <alignment vertical="center" wrapText="1"/>
      <protection hidden="1"/>
    </xf>
    <xf numFmtId="1" fontId="26" fillId="0" borderId="64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1" fontId="26" fillId="0" borderId="65" xfId="0" applyNumberFormat="1" applyFont="1" applyFill="1" applyBorder="1" applyAlignment="1" applyProtection="1">
      <alignment horizontal="center" vertical="center"/>
      <protection hidden="1"/>
    </xf>
    <xf numFmtId="1" fontId="26" fillId="0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9" fontId="1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61" xfId="0" applyFont="1" applyFill="1" applyBorder="1" applyAlignment="1" applyProtection="1">
      <alignment horizontal="center" vertical="center"/>
      <protection hidden="1"/>
    </xf>
    <xf numFmtId="0" fontId="24" fillId="0" borderId="66" xfId="0" applyFont="1" applyFill="1" applyBorder="1" applyAlignment="1" applyProtection="1">
      <alignment horizontal="center" vertical="center"/>
      <protection hidden="1"/>
    </xf>
    <xf numFmtId="0" fontId="26" fillId="0" borderId="67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4" fillId="0" borderId="5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Fill="1" applyBorder="1" applyAlignment="1" applyProtection="1">
      <alignment horizontal="center" vertical="center"/>
      <protection hidden="1" locked="0"/>
    </xf>
    <xf numFmtId="0" fontId="24" fillId="0" borderId="18" xfId="0" applyFont="1" applyFill="1" applyBorder="1" applyAlignment="1" applyProtection="1">
      <alignment horizontal="center" vertical="center"/>
      <protection hidden="1" locked="0"/>
    </xf>
    <xf numFmtId="0" fontId="24" fillId="0" borderId="12" xfId="0" applyFont="1" applyFill="1" applyBorder="1" applyAlignment="1" applyProtection="1">
      <alignment horizontal="center" vertical="center"/>
      <protection hidden="1" locked="0"/>
    </xf>
    <xf numFmtId="0" fontId="24" fillId="0" borderId="19" xfId="0" applyFont="1" applyFill="1" applyBorder="1" applyAlignment="1" applyProtection="1">
      <alignment horizontal="center" vertical="center"/>
      <protection hidden="1" locked="0"/>
    </xf>
    <xf numFmtId="0" fontId="24" fillId="0" borderId="68" xfId="0" applyFont="1" applyFill="1" applyBorder="1" applyAlignment="1" applyProtection="1">
      <alignment horizontal="left" vertical="center" wrapText="1" indent="1"/>
      <protection hidden="1"/>
    </xf>
    <xf numFmtId="0" fontId="24" fillId="0" borderId="13" xfId="0" applyFont="1" applyFill="1" applyBorder="1" applyAlignment="1" applyProtection="1">
      <alignment horizontal="left" vertical="center" wrapText="1" indent="1"/>
      <protection locked="0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0" fontId="24" fillId="0" borderId="69" xfId="0" applyFont="1" applyFill="1" applyBorder="1" applyAlignment="1" applyProtection="1">
      <alignment horizontal="center" vertical="center"/>
      <protection hidden="1"/>
    </xf>
    <xf numFmtId="0" fontId="24" fillId="0" borderId="63" xfId="0" applyFont="1" applyFill="1" applyBorder="1" applyAlignment="1" applyProtection="1">
      <alignment horizontal="center" vertical="center"/>
      <protection hidden="1"/>
    </xf>
    <xf numFmtId="0" fontId="24" fillId="0" borderId="70" xfId="0" applyFont="1" applyFill="1" applyBorder="1" applyAlignment="1" applyProtection="1">
      <alignment horizontal="center" vertical="center"/>
      <protection hidden="1"/>
    </xf>
    <xf numFmtId="0" fontId="26" fillId="0" borderId="71" xfId="0" applyFont="1" applyFill="1" applyBorder="1" applyAlignment="1" applyProtection="1">
      <alignment horizontal="center" vertical="center" wrapText="1"/>
      <protection hidden="1"/>
    </xf>
    <xf numFmtId="0" fontId="26" fillId="0" borderId="72" xfId="0" applyFont="1" applyFill="1" applyBorder="1" applyAlignment="1" applyProtection="1">
      <alignment horizontal="center" vertical="center" wrapText="1"/>
      <protection hidden="1"/>
    </xf>
    <xf numFmtId="1" fontId="24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74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76" xfId="0" applyFont="1" applyFill="1" applyBorder="1" applyAlignment="1" applyProtection="1">
      <alignment horizontal="center" vertical="center"/>
      <protection hidden="1"/>
    </xf>
    <xf numFmtId="0" fontId="24" fillId="0" borderId="77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vertical="center"/>
      <protection hidden="1"/>
    </xf>
    <xf numFmtId="0" fontId="24" fillId="0" borderId="78" xfId="0" applyFont="1" applyFill="1" applyBorder="1" applyAlignment="1" applyProtection="1">
      <alignment horizontal="left" vertical="center" wrapText="1" indent="1"/>
      <protection locked="0"/>
    </xf>
    <xf numFmtId="1" fontId="24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79" xfId="0" applyFont="1" applyFill="1" applyBorder="1" applyAlignment="1" applyProtection="1">
      <alignment horizontal="center" vertical="center" wrapText="1"/>
      <protection hidden="1"/>
    </xf>
    <xf numFmtId="0" fontId="24" fillId="0" borderId="73" xfId="0" applyFont="1" applyFill="1" applyBorder="1" applyAlignment="1" applyProtection="1">
      <alignment horizontal="center" vertical="center"/>
      <protection locked="0"/>
    </xf>
    <xf numFmtId="0" fontId="24" fillId="0" borderId="68" xfId="0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 locked="0"/>
    </xf>
    <xf numFmtId="0" fontId="24" fillId="0" borderId="73" xfId="0" applyFont="1" applyFill="1" applyBorder="1" applyAlignment="1" applyProtection="1">
      <alignment horizontal="center" vertical="center"/>
      <protection locked="0"/>
    </xf>
    <xf numFmtId="0" fontId="24" fillId="0" borderId="75" xfId="0" applyFont="1" applyFill="1" applyBorder="1" applyAlignment="1" applyProtection="1">
      <alignment horizontal="center" vertical="center"/>
      <protection locked="0"/>
    </xf>
    <xf numFmtId="0" fontId="24" fillId="0" borderId="76" xfId="52" applyFont="1" applyFill="1" applyBorder="1" applyAlignment="1" applyProtection="1">
      <alignment horizontal="center" vertical="center"/>
      <protection locked="0"/>
    </xf>
    <xf numFmtId="0" fontId="24" fillId="0" borderId="78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vertical="center"/>
      <protection hidden="1"/>
    </xf>
    <xf numFmtId="0" fontId="24" fillId="33" borderId="10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 applyProtection="1">
      <alignment horizontal="center" vertical="center"/>
      <protection hidden="1"/>
    </xf>
    <xf numFmtId="0" fontId="24" fillId="33" borderId="27" xfId="0" applyFont="1" applyFill="1" applyBorder="1" applyAlignment="1" applyProtection="1">
      <alignment horizontal="center" vertical="center"/>
      <protection hidden="1"/>
    </xf>
    <xf numFmtId="0" fontId="24" fillId="33" borderId="23" xfId="0" applyFont="1" applyFill="1" applyBorder="1" applyAlignment="1" applyProtection="1">
      <alignment horizontal="center" vertical="center"/>
      <protection hidden="1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34" fillId="33" borderId="10" xfId="0" applyFont="1" applyFill="1" applyBorder="1" applyAlignment="1" applyProtection="1">
      <alignment horizontal="center" vertical="center"/>
      <protection locked="0"/>
    </xf>
    <xf numFmtId="0" fontId="76" fillId="0" borderId="18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26" fillId="33" borderId="13" xfId="0" applyFont="1" applyFill="1" applyBorder="1" applyAlignment="1" applyProtection="1">
      <alignment horizontal="left" vertical="center" wrapText="1" indent="1"/>
      <protection locked="0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 indent="1"/>
      <protection locked="0"/>
    </xf>
    <xf numFmtId="0" fontId="24" fillId="0" borderId="24" xfId="0" applyFont="1" applyFill="1" applyBorder="1" applyAlignment="1" applyProtection="1">
      <alignment horizontal="left" vertical="center" wrapText="1" indent="1"/>
      <protection locked="0"/>
    </xf>
    <xf numFmtId="0" fontId="77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0" fillId="0" borderId="77" xfId="0" applyFont="1" applyFill="1" applyBorder="1" applyAlignment="1" applyProtection="1">
      <alignment vertical="center" shrinkToFit="1"/>
      <protection hidden="1"/>
    </xf>
    <xf numFmtId="0" fontId="10" fillId="0" borderId="59" xfId="0" applyFont="1" applyFill="1" applyBorder="1" applyAlignment="1" applyProtection="1">
      <alignment vertical="center" shrinkToFit="1"/>
      <protection hidden="1"/>
    </xf>
    <xf numFmtId="0" fontId="13" fillId="0" borderId="80" xfId="0" applyFont="1" applyFill="1" applyBorder="1" applyAlignment="1" applyProtection="1">
      <alignment horizontal="center" vertical="center" shrinkToFit="1"/>
      <protection hidden="1"/>
    </xf>
    <xf numFmtId="0" fontId="1" fillId="0" borderId="81" xfId="0" applyFont="1" applyFill="1" applyBorder="1" applyAlignment="1" applyProtection="1">
      <alignment vertical="center" shrinkToFit="1"/>
      <protection hidden="1"/>
    </xf>
    <xf numFmtId="0" fontId="10" fillId="0" borderId="82" xfId="0" applyFont="1" applyFill="1" applyBorder="1" applyAlignment="1" applyProtection="1">
      <alignment vertical="center" shrinkToFit="1"/>
      <protection hidden="1"/>
    </xf>
    <xf numFmtId="1" fontId="26" fillId="0" borderId="83" xfId="0" applyNumberFormat="1" applyFont="1" applyFill="1" applyBorder="1" applyAlignment="1" applyProtection="1">
      <alignment horizontal="center" vertical="center"/>
      <protection hidden="1"/>
    </xf>
    <xf numFmtId="9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10" xfId="0" applyNumberFormat="1" applyFont="1" applyFill="1" applyBorder="1" applyAlignment="1" applyProtection="1">
      <alignment horizontal="center" vertical="center"/>
      <protection hidden="1"/>
    </xf>
    <xf numFmtId="1" fontId="24" fillId="0" borderId="84" xfId="0" applyNumberFormat="1" applyFont="1" applyFill="1" applyBorder="1" applyAlignment="1" applyProtection="1">
      <alignment horizontal="center" vertical="center"/>
      <protection hidden="1"/>
    </xf>
    <xf numFmtId="1" fontId="24" fillId="0" borderId="48" xfId="0" applyNumberFormat="1" applyFont="1" applyFill="1" applyBorder="1" applyAlignment="1" applyProtection="1">
      <alignment horizontal="center" vertical="center"/>
      <protection hidden="1"/>
    </xf>
    <xf numFmtId="1" fontId="24" fillId="0" borderId="85" xfId="0" applyNumberFormat="1" applyFont="1" applyFill="1" applyBorder="1" applyAlignment="1" applyProtection="1">
      <alignment horizontal="center" vertical="center"/>
      <protection hidden="1"/>
    </xf>
    <xf numFmtId="1" fontId="24" fillId="0" borderId="85" xfId="0" applyNumberFormat="1" applyFont="1" applyFill="1" applyBorder="1" applyAlignment="1" applyProtection="1">
      <alignment horizontal="center" vertical="center"/>
      <protection hidden="1"/>
    </xf>
    <xf numFmtId="1" fontId="24" fillId="0" borderId="48" xfId="0" applyNumberFormat="1" applyFont="1" applyFill="1" applyBorder="1" applyAlignment="1" applyProtection="1">
      <alignment horizontal="center" vertical="center"/>
      <protection hidden="1"/>
    </xf>
    <xf numFmtId="1" fontId="17" fillId="0" borderId="86" xfId="0" applyNumberFormat="1" applyFont="1" applyFill="1" applyBorder="1" applyAlignment="1" applyProtection="1">
      <alignment horizontal="center" vertical="center"/>
      <protection hidden="1"/>
    </xf>
    <xf numFmtId="1" fontId="17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88" xfId="0" applyBorder="1" applyAlignment="1">
      <alignment vertical="center"/>
    </xf>
    <xf numFmtId="1" fontId="1" fillId="0" borderId="89" xfId="0" applyNumberFormat="1" applyFont="1" applyFill="1" applyBorder="1" applyAlignment="1" applyProtection="1">
      <alignment horizontal="center" vertical="center"/>
      <protection hidden="1"/>
    </xf>
    <xf numFmtId="1" fontId="1" fillId="0" borderId="90" xfId="0" applyNumberFormat="1" applyFont="1" applyFill="1" applyBorder="1" applyAlignment="1" applyProtection="1">
      <alignment horizontal="center" vertical="center"/>
      <protection hidden="1"/>
    </xf>
    <xf numFmtId="1" fontId="24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32" borderId="91" xfId="0" applyFont="1" applyFill="1" applyBorder="1" applyAlignment="1" applyProtection="1">
      <alignment horizontal="center" vertical="center"/>
      <protection hidden="1"/>
    </xf>
    <xf numFmtId="0" fontId="15" fillId="32" borderId="92" xfId="0" applyFont="1" applyFill="1" applyBorder="1" applyAlignment="1" applyProtection="1">
      <alignment horizontal="center" vertical="center"/>
      <protection hidden="1"/>
    </xf>
    <xf numFmtId="0" fontId="14" fillId="32" borderId="93" xfId="0" applyFont="1" applyFill="1" applyBorder="1" applyAlignment="1" applyProtection="1">
      <alignment horizontal="center" vertical="center"/>
      <protection hidden="1"/>
    </xf>
    <xf numFmtId="0" fontId="14" fillId="32" borderId="89" xfId="0" applyFont="1" applyFill="1" applyBorder="1" applyAlignment="1" applyProtection="1">
      <alignment horizontal="center" vertical="center"/>
      <protection hidden="1"/>
    </xf>
    <xf numFmtId="0" fontId="15" fillId="32" borderId="89" xfId="0" applyFont="1" applyFill="1" applyBorder="1" applyAlignment="1" applyProtection="1">
      <alignment horizontal="center" vertical="center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2" fillId="32" borderId="84" xfId="0" applyFont="1" applyFill="1" applyBorder="1" applyAlignment="1" applyProtection="1">
      <alignment horizontal="center" vertical="center"/>
      <protection hidden="1"/>
    </xf>
    <xf numFmtId="0" fontId="0" fillId="32" borderId="94" xfId="0" applyFont="1" applyFill="1" applyBorder="1" applyAlignment="1" applyProtection="1">
      <alignment horizontal="center" vertical="center"/>
      <protection hidden="1"/>
    </xf>
    <xf numFmtId="0" fontId="0" fillId="32" borderId="84" xfId="0" applyFont="1" applyFill="1" applyBorder="1" applyAlignment="1" applyProtection="1">
      <alignment horizontal="center" vertical="center"/>
      <protection hidden="1"/>
    </xf>
    <xf numFmtId="0" fontId="11" fillId="32" borderId="95" xfId="0" applyFont="1" applyFill="1" applyBorder="1" applyAlignment="1" applyProtection="1">
      <alignment horizontal="left" vertical="center" wrapText="1"/>
      <protection hidden="1"/>
    </xf>
    <xf numFmtId="0" fontId="11" fillId="32" borderId="96" xfId="0" applyFont="1" applyFill="1" applyBorder="1" applyAlignment="1" applyProtection="1">
      <alignment horizontal="left" vertical="center" wrapText="1"/>
      <protection hidden="1"/>
    </xf>
    <xf numFmtId="0" fontId="11" fillId="32" borderId="97" xfId="0" applyFont="1" applyFill="1" applyBorder="1" applyAlignment="1" applyProtection="1">
      <alignment horizontal="left" vertical="center" wrapText="1"/>
      <protection hidden="1"/>
    </xf>
    <xf numFmtId="0" fontId="14" fillId="0" borderId="93" xfId="0" applyFont="1" applyFill="1" applyBorder="1" applyAlignment="1" applyProtection="1">
      <alignment horizontal="center" vertical="center"/>
      <protection hidden="1"/>
    </xf>
    <xf numFmtId="0" fontId="14" fillId="0" borderId="89" xfId="0" applyFont="1" applyFill="1" applyBorder="1" applyAlignment="1" applyProtection="1">
      <alignment horizontal="center" vertical="center"/>
      <protection hidden="1"/>
    </xf>
    <xf numFmtId="0" fontId="15" fillId="0" borderId="89" xfId="0" applyFont="1" applyFill="1" applyBorder="1" applyAlignment="1" applyProtection="1">
      <alignment horizontal="center" vertical="center"/>
      <protection hidden="1"/>
    </xf>
    <xf numFmtId="0" fontId="24" fillId="32" borderId="14" xfId="0" applyFont="1" applyFill="1" applyBorder="1" applyAlignment="1" applyProtection="1">
      <alignment horizontal="center" vertical="center" shrinkToFit="1"/>
      <protection hidden="1"/>
    </xf>
    <xf numFmtId="0" fontId="12" fillId="32" borderId="0" xfId="0" applyFont="1" applyFill="1" applyBorder="1" applyAlignment="1" applyProtection="1">
      <alignment horizontal="center" vertical="center" shrinkToFit="1"/>
      <protection hidden="1"/>
    </xf>
    <xf numFmtId="0" fontId="11" fillId="32" borderId="98" xfId="0" applyFont="1" applyFill="1" applyBorder="1" applyAlignment="1" applyProtection="1">
      <alignment horizontal="left" vertical="center" wrapText="1"/>
      <protection hidden="1"/>
    </xf>
    <xf numFmtId="0" fontId="11" fillId="32" borderId="99" xfId="0" applyFont="1" applyFill="1" applyBorder="1" applyAlignment="1" applyProtection="1">
      <alignment horizontal="left" vertical="center" wrapText="1"/>
      <protection hidden="1"/>
    </xf>
    <xf numFmtId="0" fontId="11" fillId="32" borderId="100" xfId="0" applyFont="1" applyFill="1" applyBorder="1" applyAlignment="1" applyProtection="1">
      <alignment horizontal="left" vertical="center" wrapText="1"/>
      <protection hidden="1"/>
    </xf>
    <xf numFmtId="0" fontId="11" fillId="32" borderId="22" xfId="0" applyFont="1" applyFill="1" applyBorder="1" applyAlignment="1" applyProtection="1">
      <alignment horizontal="left" vertical="center" wrapText="1"/>
      <protection hidden="1"/>
    </xf>
    <xf numFmtId="0" fontId="11" fillId="32" borderId="84" xfId="0" applyFont="1" applyFill="1" applyBorder="1" applyAlignment="1" applyProtection="1">
      <alignment horizontal="left" vertical="center" wrapText="1"/>
      <protection hidden="1"/>
    </xf>
    <xf numFmtId="0" fontId="11" fillId="32" borderId="101" xfId="0" applyFont="1" applyFill="1" applyBorder="1" applyAlignment="1" applyProtection="1">
      <alignment horizontal="left" vertical="center" wrapText="1"/>
      <protection hidden="1"/>
    </xf>
    <xf numFmtId="0" fontId="14" fillId="0" borderId="102" xfId="0" applyFont="1" applyFill="1" applyBorder="1" applyAlignment="1" applyProtection="1">
      <alignment horizontal="center" vertical="center"/>
      <protection hidden="1"/>
    </xf>
    <xf numFmtId="0" fontId="15" fillId="0" borderId="103" xfId="0" applyFont="1" applyFill="1" applyBorder="1" applyAlignment="1" applyProtection="1">
      <alignment horizontal="center" vertical="center"/>
      <protection hidden="1"/>
    </xf>
    <xf numFmtId="0" fontId="24" fillId="32" borderId="10" xfId="0" applyFont="1" applyFill="1" applyBorder="1" applyAlignment="1" applyProtection="1">
      <alignment horizontal="center" vertical="center" shrinkToFit="1"/>
      <protection hidden="1"/>
    </xf>
    <xf numFmtId="0" fontId="12" fillId="32" borderId="26" xfId="0" applyFont="1" applyFill="1" applyBorder="1" applyAlignment="1" applyProtection="1">
      <alignment horizontal="center" vertical="center" shrinkToFit="1"/>
      <protection hidden="1"/>
    </xf>
    <xf numFmtId="0" fontId="24" fillId="32" borderId="15" xfId="0" applyFont="1" applyFill="1" applyBorder="1" applyAlignment="1" applyProtection="1">
      <alignment horizontal="center" vertical="center" shrinkToFit="1"/>
      <protection hidden="1"/>
    </xf>
    <xf numFmtId="0" fontId="12" fillId="32" borderId="18" xfId="0" applyFont="1" applyFill="1" applyBorder="1" applyAlignment="1" applyProtection="1">
      <alignment horizontal="center" vertical="center" shrinkToFit="1"/>
      <protection hidden="1"/>
    </xf>
    <xf numFmtId="0" fontId="20" fillId="32" borderId="93" xfId="0" applyFont="1" applyFill="1" applyBorder="1" applyAlignment="1" applyProtection="1">
      <alignment horizontal="center" vertical="center" wrapText="1"/>
      <protection hidden="1"/>
    </xf>
    <xf numFmtId="0" fontId="20" fillId="32" borderId="89" xfId="0" applyFont="1" applyFill="1" applyBorder="1" applyAlignment="1" applyProtection="1">
      <alignment horizontal="center" vertical="center" wrapText="1"/>
      <protection hidden="1"/>
    </xf>
    <xf numFmtId="0" fontId="20" fillId="32" borderId="104" xfId="0" applyFont="1" applyFill="1" applyBorder="1" applyAlignment="1" applyProtection="1">
      <alignment horizontal="center" vertical="center" wrapText="1"/>
      <protection hidden="1"/>
    </xf>
    <xf numFmtId="1" fontId="1" fillId="0" borderId="93" xfId="0" applyNumberFormat="1" applyFont="1" applyFill="1" applyBorder="1" applyAlignment="1" applyProtection="1">
      <alignment horizontal="center" vertical="center"/>
      <protection hidden="1"/>
    </xf>
    <xf numFmtId="1" fontId="1" fillId="0" borderId="102" xfId="0" applyNumberFormat="1" applyFont="1" applyFill="1" applyBorder="1" applyAlignment="1" applyProtection="1">
      <alignment horizontal="center" vertical="center"/>
      <protection hidden="1"/>
    </xf>
    <xf numFmtId="0" fontId="30" fillId="0" borderId="105" xfId="0" applyFont="1" applyFill="1" applyBorder="1" applyAlignment="1" applyProtection="1">
      <alignment horizontal="center" vertical="center" wrapText="1"/>
      <protection hidden="1"/>
    </xf>
    <xf numFmtId="0" fontId="30" fillId="0" borderId="106" xfId="0" applyFont="1" applyFill="1" applyBorder="1" applyAlignment="1" applyProtection="1">
      <alignment horizontal="center" vertical="center" wrapText="1"/>
      <protection hidden="1"/>
    </xf>
    <xf numFmtId="0" fontId="30" fillId="0" borderId="95" xfId="0" applyFont="1" applyFill="1" applyBorder="1" applyAlignment="1" applyProtection="1">
      <alignment horizontal="center" vertical="center" wrapText="1"/>
      <protection hidden="1"/>
    </xf>
    <xf numFmtId="0" fontId="30" fillId="0" borderId="97" xfId="0" applyFont="1" applyFill="1" applyBorder="1" applyAlignment="1" applyProtection="1">
      <alignment horizontal="center" vertical="center" wrapText="1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0" fillId="0" borderId="94" xfId="0" applyFont="1" applyFill="1" applyBorder="1" applyAlignment="1" applyProtection="1">
      <alignment horizontal="center" vertical="center"/>
      <protection hidden="1"/>
    </xf>
    <xf numFmtId="0" fontId="30" fillId="0" borderId="91" xfId="0" applyFont="1" applyFill="1" applyBorder="1" applyAlignment="1" applyProtection="1">
      <alignment horizontal="center" vertical="center" wrapText="1"/>
      <protection hidden="1"/>
    </xf>
    <xf numFmtId="0" fontId="30" fillId="0" borderId="96" xfId="0" applyFont="1" applyFill="1" applyBorder="1" applyAlignment="1" applyProtection="1">
      <alignment horizontal="center" vertical="center" wrapText="1"/>
      <protection hidden="1"/>
    </xf>
    <xf numFmtId="0" fontId="14" fillId="0" borderId="107" xfId="0" applyFont="1" applyFill="1" applyBorder="1" applyAlignment="1" applyProtection="1">
      <alignment horizontal="center" vertical="center"/>
      <protection hidden="1"/>
    </xf>
    <xf numFmtId="0" fontId="14" fillId="0" borderId="91" xfId="0" applyFont="1" applyFill="1" applyBorder="1" applyAlignment="1" applyProtection="1">
      <alignment horizontal="center" vertical="center"/>
      <protection hidden="1"/>
    </xf>
    <xf numFmtId="0" fontId="15" fillId="0" borderId="92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" fontId="26" fillId="0" borderId="108" xfId="0" applyNumberFormat="1" applyFont="1" applyFill="1" applyBorder="1" applyAlignment="1" applyProtection="1">
      <alignment horizontal="center" vertical="center"/>
      <protection hidden="1"/>
    </xf>
    <xf numFmtId="1" fontId="26" fillId="0" borderId="109" xfId="0" applyNumberFormat="1" applyFont="1" applyFill="1" applyBorder="1" applyAlignment="1" applyProtection="1">
      <alignment horizontal="center" vertical="center"/>
      <protection hidden="1"/>
    </xf>
    <xf numFmtId="1" fontId="26" fillId="0" borderId="110" xfId="0" applyNumberFormat="1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left" vertical="center" wrapText="1" indent="1"/>
      <protection hidden="1"/>
    </xf>
    <xf numFmtId="0" fontId="24" fillId="0" borderId="101" xfId="0" applyFont="1" applyFill="1" applyBorder="1" applyAlignment="1" applyProtection="1">
      <alignment horizontal="left" vertical="center" wrapText="1" indent="1"/>
      <protection hidden="1"/>
    </xf>
    <xf numFmtId="0" fontId="24" fillId="0" borderId="49" xfId="0" applyFont="1" applyFill="1" applyBorder="1" applyAlignment="1" applyProtection="1">
      <alignment horizontal="left" vertical="center" wrapText="1" indent="1"/>
      <protection hidden="1"/>
    </xf>
    <xf numFmtId="0" fontId="24" fillId="0" borderId="111" xfId="0" applyFont="1" applyFill="1" applyBorder="1" applyAlignment="1" applyProtection="1">
      <alignment horizontal="left" vertical="center" wrapText="1" indent="1"/>
      <protection hidden="1"/>
    </xf>
    <xf numFmtId="1" fontId="17" fillId="0" borderId="88" xfId="0" applyNumberFormat="1" applyFont="1" applyFill="1" applyBorder="1" applyAlignment="1" applyProtection="1">
      <alignment horizontal="center" vertical="center"/>
      <protection hidden="1"/>
    </xf>
    <xf numFmtId="1" fontId="24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30" fillId="32" borderId="112" xfId="0" applyFont="1" applyFill="1" applyBorder="1" applyAlignment="1" applyProtection="1">
      <alignment horizontal="center" vertical="center" wrapText="1"/>
      <protection hidden="1"/>
    </xf>
    <xf numFmtId="0" fontId="30" fillId="32" borderId="20" xfId="0" applyFont="1" applyFill="1" applyBorder="1" applyAlignment="1" applyProtection="1">
      <alignment horizontal="center" vertical="center" wrapText="1"/>
      <protection hidden="1"/>
    </xf>
    <xf numFmtId="0" fontId="30" fillId="32" borderId="113" xfId="0" applyFont="1" applyFill="1" applyBorder="1" applyAlignment="1" applyProtection="1">
      <alignment horizontal="center" vertical="center" wrapText="1"/>
      <protection hidden="1"/>
    </xf>
    <xf numFmtId="1" fontId="29" fillId="0" borderId="114" xfId="0" applyNumberFormat="1" applyFont="1" applyFill="1" applyBorder="1" applyAlignment="1" applyProtection="1">
      <alignment horizontal="center" vertical="center" textRotation="90"/>
      <protection hidden="1"/>
    </xf>
    <xf numFmtId="1" fontId="29" fillId="0" borderId="115" xfId="0" applyNumberFormat="1" applyFont="1" applyFill="1" applyBorder="1" applyAlignment="1" applyProtection="1">
      <alignment horizontal="center" vertical="center" textRotation="90"/>
      <protection hidden="1"/>
    </xf>
    <xf numFmtId="1" fontId="29" fillId="0" borderId="72" xfId="0" applyNumberFormat="1" applyFont="1" applyFill="1" applyBorder="1" applyAlignment="1" applyProtection="1">
      <alignment horizontal="center" vertical="center" textRotation="90"/>
      <protection hidden="1"/>
    </xf>
    <xf numFmtId="1" fontId="29" fillId="0" borderId="107" xfId="0" applyNumberFormat="1" applyFont="1" applyFill="1" applyBorder="1" applyAlignment="1" applyProtection="1">
      <alignment horizontal="center" vertical="center"/>
      <protection hidden="1"/>
    </xf>
    <xf numFmtId="1" fontId="29" fillId="0" borderId="116" xfId="0" applyNumberFormat="1" applyFont="1" applyFill="1" applyBorder="1" applyAlignment="1" applyProtection="1">
      <alignment horizontal="center" vertical="center"/>
      <protection hidden="1"/>
    </xf>
    <xf numFmtId="1" fontId="29" fillId="0" borderId="12" xfId="0" applyNumberFormat="1" applyFont="1" applyFill="1" applyBorder="1" applyAlignment="1" applyProtection="1">
      <alignment horizontal="center" vertical="center"/>
      <protection hidden="1"/>
    </xf>
    <xf numFmtId="1" fontId="29" fillId="0" borderId="117" xfId="0" applyNumberFormat="1" applyFont="1" applyFill="1" applyBorder="1" applyAlignment="1" applyProtection="1">
      <alignment horizontal="center" vertical="center"/>
      <protection hidden="1"/>
    </xf>
    <xf numFmtId="1" fontId="29" fillId="0" borderId="76" xfId="0" applyNumberFormat="1" applyFont="1" applyFill="1" applyBorder="1" applyAlignment="1" applyProtection="1">
      <alignment horizontal="center" vertical="center"/>
      <protection hidden="1"/>
    </xf>
    <xf numFmtId="1" fontId="29" fillId="0" borderId="118" xfId="0" applyNumberFormat="1" applyFont="1" applyFill="1" applyBorder="1" applyAlignment="1" applyProtection="1">
      <alignment horizontal="center" vertical="center"/>
      <protection hidden="1"/>
    </xf>
    <xf numFmtId="0" fontId="11" fillId="32" borderId="119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left" vertical="center" wrapText="1" indent="1"/>
      <protection hidden="1"/>
    </xf>
    <xf numFmtId="0" fontId="24" fillId="0" borderId="101" xfId="0" applyFont="1" applyFill="1" applyBorder="1" applyAlignment="1" applyProtection="1">
      <alignment horizontal="left" vertical="center" wrapText="1" indent="1"/>
      <protection hidden="1"/>
    </xf>
    <xf numFmtId="0" fontId="24" fillId="32" borderId="120" xfId="0" applyFont="1" applyFill="1" applyBorder="1" applyAlignment="1" applyProtection="1">
      <alignment horizontal="center" vertical="center" shrinkToFit="1"/>
      <protection hidden="1"/>
    </xf>
    <xf numFmtId="0" fontId="24" fillId="32" borderId="121" xfId="0" applyFont="1" applyFill="1" applyBorder="1" applyAlignment="1" applyProtection="1">
      <alignment horizontal="center" vertical="center" shrinkToFit="1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0" fillId="32" borderId="16" xfId="0" applyFont="1" applyFill="1" applyBorder="1" applyAlignment="1" applyProtection="1">
      <alignment horizontal="center" vertical="center"/>
      <protection hidden="1"/>
    </xf>
    <xf numFmtId="0" fontId="24" fillId="0" borderId="93" xfId="0" applyFont="1" applyFill="1" applyBorder="1" applyAlignment="1" applyProtection="1">
      <alignment horizontal="left" vertical="center" wrapText="1" indent="1"/>
      <protection hidden="1"/>
    </xf>
    <xf numFmtId="0" fontId="24" fillId="0" borderId="104" xfId="0" applyFont="1" applyFill="1" applyBorder="1" applyAlignment="1" applyProtection="1">
      <alignment horizontal="left" vertical="center" wrapText="1" indent="1"/>
      <protection hidden="1"/>
    </xf>
    <xf numFmtId="0" fontId="3" fillId="32" borderId="105" xfId="0" applyFont="1" applyFill="1" applyBorder="1" applyAlignment="1" applyProtection="1">
      <alignment horizontal="center" vertical="center" wrapText="1"/>
      <protection hidden="1"/>
    </xf>
    <xf numFmtId="0" fontId="0" fillId="32" borderId="91" xfId="0" applyFill="1" applyBorder="1" applyAlignment="1" applyProtection="1">
      <alignment horizontal="center" vertical="center" wrapText="1"/>
      <protection hidden="1"/>
    </xf>
    <xf numFmtId="0" fontId="0" fillId="32" borderId="21" xfId="0" applyFill="1" applyBorder="1" applyAlignment="1" applyProtection="1">
      <alignment horizontal="center" vertical="center" wrapText="1"/>
      <protection hidden="1"/>
    </xf>
    <xf numFmtId="0" fontId="0" fillId="32" borderId="0" xfId="0" applyFill="1" applyAlignment="1" applyProtection="1">
      <alignment horizontal="center" vertical="center" wrapText="1"/>
      <protection hidden="1"/>
    </xf>
    <xf numFmtId="0" fontId="2" fillId="32" borderId="85" xfId="0" applyFont="1" applyFill="1" applyBorder="1" applyAlignment="1" applyProtection="1">
      <alignment horizontal="center" vertical="center"/>
      <protection hidden="1"/>
    </xf>
    <xf numFmtId="0" fontId="0" fillId="32" borderId="48" xfId="0" applyFont="1" applyFill="1" applyBorder="1" applyAlignment="1" applyProtection="1">
      <alignment horizontal="center" vertical="center"/>
      <protection hidden="1"/>
    </xf>
    <xf numFmtId="0" fontId="1" fillId="32" borderId="107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06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22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23" xfId="0" applyNumberFormat="1" applyFont="1" applyFill="1" applyBorder="1" applyAlignment="1" applyProtection="1">
      <alignment horizontal="center" vertical="center" wrapText="1"/>
      <protection hidden="1"/>
    </xf>
    <xf numFmtId="0" fontId="11" fillId="32" borderId="124" xfId="0" applyFont="1" applyFill="1" applyBorder="1" applyAlignment="1" applyProtection="1">
      <alignment horizontal="center" vertical="center" wrapText="1"/>
      <protection hidden="1"/>
    </xf>
    <xf numFmtId="0" fontId="11" fillId="32" borderId="125" xfId="0" applyFont="1" applyFill="1" applyBorder="1" applyAlignment="1" applyProtection="1">
      <alignment horizontal="center" vertical="center" wrapText="1"/>
      <protection hidden="1"/>
    </xf>
    <xf numFmtId="0" fontId="12" fillId="32" borderId="126" xfId="0" applyFont="1" applyFill="1" applyBorder="1" applyAlignment="1" applyProtection="1">
      <alignment horizontal="center" vertical="center" wrapText="1"/>
      <protection hidden="1"/>
    </xf>
    <xf numFmtId="0" fontId="24" fillId="32" borderId="61" xfId="0" applyFont="1" applyFill="1" applyBorder="1" applyAlignment="1" applyProtection="1">
      <alignment horizontal="center" vertical="center" shrinkToFit="1"/>
      <protection hidden="1"/>
    </xf>
    <xf numFmtId="0" fontId="12" fillId="32" borderId="120" xfId="0" applyFont="1" applyFill="1" applyBorder="1" applyAlignment="1" applyProtection="1">
      <alignment horizontal="center" vertical="center" shrinkToFit="1"/>
      <protection hidden="1"/>
    </xf>
    <xf numFmtId="0" fontId="4" fillId="32" borderId="63" xfId="0" applyFont="1" applyFill="1" applyBorder="1" applyAlignment="1" applyProtection="1">
      <alignment horizontal="center" vertical="center"/>
      <protection hidden="1"/>
    </xf>
    <xf numFmtId="0" fontId="4" fillId="32" borderId="127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/>
      <protection hidden="1"/>
    </xf>
    <xf numFmtId="0" fontId="14" fillId="32" borderId="102" xfId="0" applyFont="1" applyFill="1" applyBorder="1" applyAlignment="1" applyProtection="1">
      <alignment horizontal="center" vertical="center"/>
      <protection hidden="1"/>
    </xf>
    <xf numFmtId="0" fontId="15" fillId="32" borderId="103" xfId="0" applyFont="1" applyFill="1" applyBorder="1" applyAlignment="1" applyProtection="1">
      <alignment horizontal="center" vertical="center"/>
      <protection hidden="1"/>
    </xf>
    <xf numFmtId="0" fontId="8" fillId="32" borderId="69" xfId="0" applyFont="1" applyFill="1" applyBorder="1" applyAlignment="1" applyProtection="1">
      <alignment horizontal="center" vertical="center"/>
      <protection hidden="1"/>
    </xf>
    <xf numFmtId="0" fontId="9" fillId="32" borderId="128" xfId="0" applyFont="1" applyFill="1" applyBorder="1" applyAlignment="1" applyProtection="1">
      <alignment horizontal="center" vertical="center"/>
      <protection hidden="1"/>
    </xf>
    <xf numFmtId="0" fontId="21" fillId="0" borderId="129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 applyProtection="1">
      <alignment horizontal="center" vertical="center"/>
      <protection hidden="1"/>
    </xf>
    <xf numFmtId="0" fontId="25" fillId="0" borderId="105" xfId="0" applyFont="1" applyFill="1" applyBorder="1" applyAlignment="1" applyProtection="1">
      <alignment horizontal="center" vertical="center" wrapText="1"/>
      <protection hidden="1"/>
    </xf>
    <xf numFmtId="0" fontId="25" fillId="0" borderId="106" xfId="0" applyFont="1" applyFill="1" applyBorder="1" applyAlignment="1" applyProtection="1">
      <alignment horizontal="center" vertical="center" wrapText="1"/>
      <protection hidden="1"/>
    </xf>
    <xf numFmtId="0" fontId="25" fillId="0" borderId="21" xfId="0" applyFont="1" applyFill="1" applyBorder="1" applyAlignment="1" applyProtection="1">
      <alignment horizontal="center" vertical="center" wrapText="1"/>
      <protection hidden="1"/>
    </xf>
    <xf numFmtId="0" fontId="25" fillId="0" borderId="29" xfId="0" applyFont="1" applyFill="1" applyBorder="1" applyAlignment="1" applyProtection="1">
      <alignment horizontal="center" vertical="center" wrapText="1"/>
      <protection hidden="1"/>
    </xf>
    <xf numFmtId="0" fontId="25" fillId="0" borderId="130" xfId="0" applyFont="1" applyFill="1" applyBorder="1" applyAlignment="1" applyProtection="1">
      <alignment horizontal="center" vertical="center" wrapText="1"/>
      <protection hidden="1"/>
    </xf>
    <xf numFmtId="0" fontId="25" fillId="0" borderId="123" xfId="0" applyFont="1" applyFill="1" applyBorder="1" applyAlignment="1" applyProtection="1">
      <alignment horizontal="center" vertical="center" wrapText="1"/>
      <protection hidden="1"/>
    </xf>
    <xf numFmtId="0" fontId="28" fillId="0" borderId="131" xfId="0" applyFont="1" applyFill="1" applyBorder="1" applyAlignment="1" applyProtection="1">
      <alignment horizontal="center" vertical="center" wrapText="1"/>
      <protection hidden="1"/>
    </xf>
    <xf numFmtId="0" fontId="28" fillId="0" borderId="132" xfId="0" applyFont="1" applyFill="1" applyBorder="1" applyAlignment="1" applyProtection="1">
      <alignment horizontal="center" vertical="center" wrapText="1"/>
      <protection hidden="1"/>
    </xf>
    <xf numFmtId="0" fontId="17" fillId="32" borderId="53" xfId="0" applyFont="1" applyFill="1" applyBorder="1" applyAlignment="1" applyProtection="1">
      <alignment horizontal="center" vertical="center"/>
      <protection hidden="1"/>
    </xf>
    <xf numFmtId="0" fontId="17" fillId="32" borderId="133" xfId="0" applyFont="1" applyFill="1" applyBorder="1" applyAlignment="1" applyProtection="1">
      <alignment horizontal="center" vertical="center"/>
      <protection hidden="1"/>
    </xf>
    <xf numFmtId="0" fontId="17" fillId="32" borderId="134" xfId="0" applyFont="1" applyFill="1" applyBorder="1" applyAlignment="1" applyProtection="1">
      <alignment horizontal="center" vertical="center"/>
      <protection hidden="1"/>
    </xf>
    <xf numFmtId="1" fontId="24" fillId="32" borderId="52" xfId="0" applyNumberFormat="1" applyFont="1" applyFill="1" applyBorder="1" applyAlignment="1" applyProtection="1">
      <alignment horizontal="center" vertical="center"/>
      <protection hidden="1"/>
    </xf>
    <xf numFmtId="1" fontId="24" fillId="32" borderId="133" xfId="0" applyNumberFormat="1" applyFont="1" applyFill="1" applyBorder="1" applyAlignment="1" applyProtection="1">
      <alignment horizontal="center" vertical="center"/>
      <protection hidden="1"/>
    </xf>
    <xf numFmtId="1" fontId="24" fillId="32" borderId="135" xfId="0" applyNumberFormat="1" applyFont="1" applyFill="1" applyBorder="1" applyAlignment="1" applyProtection="1">
      <alignment horizontal="center" vertical="center"/>
      <protection hidden="1"/>
    </xf>
    <xf numFmtId="0" fontId="0" fillId="0" borderId="84" xfId="0" applyFont="1" applyFill="1" applyBorder="1" applyAlignment="1" applyProtection="1">
      <alignment horizontal="center" vertical="center"/>
      <protection hidden="1"/>
    </xf>
    <xf numFmtId="0" fontId="27" fillId="0" borderId="107" xfId="0" applyFont="1" applyFill="1" applyBorder="1" applyAlignment="1" applyProtection="1">
      <alignment horizontal="center" vertical="center" wrapText="1"/>
      <protection hidden="1"/>
    </xf>
    <xf numFmtId="0" fontId="27" fillId="0" borderId="91" xfId="0" applyFont="1" applyFill="1" applyBorder="1" applyAlignment="1" applyProtection="1">
      <alignment horizontal="center" vertical="center" wrapText="1"/>
      <protection hidden="1"/>
    </xf>
    <xf numFmtId="0" fontId="27" fillId="0" borderId="106" xfId="0" applyFont="1" applyFill="1" applyBorder="1" applyAlignment="1" applyProtection="1">
      <alignment horizontal="center" vertical="center" wrapText="1"/>
      <protection hidden="1"/>
    </xf>
    <xf numFmtId="0" fontId="27" fillId="0" borderId="136" xfId="0" applyFont="1" applyFill="1" applyBorder="1" applyAlignment="1" applyProtection="1">
      <alignment horizontal="center" vertical="center" wrapText="1"/>
      <protection hidden="1"/>
    </xf>
    <xf numFmtId="0" fontId="27" fillId="0" borderId="96" xfId="0" applyFont="1" applyFill="1" applyBorder="1" applyAlignment="1" applyProtection="1">
      <alignment horizontal="center" vertical="center" wrapText="1"/>
      <protection hidden="1"/>
    </xf>
    <xf numFmtId="0" fontId="27" fillId="0" borderId="9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17" fillId="32" borderId="52" xfId="0" applyFont="1" applyFill="1" applyBorder="1" applyAlignment="1" applyProtection="1">
      <alignment horizontal="center" vertical="center"/>
      <protection hidden="1"/>
    </xf>
    <xf numFmtId="0" fontId="17" fillId="32" borderId="137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3" fillId="32" borderId="124" xfId="0" applyFont="1" applyFill="1" applyBorder="1" applyAlignment="1" applyProtection="1">
      <alignment horizontal="center" vertical="center" wrapText="1"/>
      <protection hidden="1"/>
    </xf>
    <xf numFmtId="0" fontId="3" fillId="32" borderId="125" xfId="0" applyFont="1" applyFill="1" applyBorder="1" applyAlignment="1" applyProtection="1">
      <alignment horizontal="center" vertical="center" wrapText="1"/>
      <protection hidden="1"/>
    </xf>
    <xf numFmtId="0" fontId="22" fillId="32" borderId="125" xfId="0" applyFont="1" applyFill="1" applyBorder="1" applyAlignment="1" applyProtection="1">
      <alignment horizontal="center" vertical="center" wrapText="1"/>
      <protection hidden="1"/>
    </xf>
    <xf numFmtId="0" fontId="0" fillId="0" borderId="119" xfId="0" applyBorder="1" applyAlignment="1" applyProtection="1">
      <alignment horizontal="right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7" fillId="32" borderId="130" xfId="0" applyFont="1" applyFill="1" applyBorder="1" applyAlignment="1" applyProtection="1">
      <alignment horizontal="center" vertical="center" wrapText="1"/>
      <protection hidden="1"/>
    </xf>
    <xf numFmtId="0" fontId="17" fillId="32" borderId="133" xfId="0" applyFont="1" applyFill="1" applyBorder="1" applyAlignment="1" applyProtection="1">
      <alignment horizontal="center" vertical="center" wrapText="1"/>
      <protection hidden="1"/>
    </xf>
    <xf numFmtId="0" fontId="20" fillId="32" borderId="93" xfId="0" applyFont="1" applyFill="1" applyBorder="1" applyAlignment="1" applyProtection="1">
      <alignment horizontal="left" vertical="center" wrapText="1"/>
      <protection hidden="1"/>
    </xf>
    <xf numFmtId="0" fontId="20" fillId="32" borderId="89" xfId="0" applyFont="1" applyFill="1" applyBorder="1" applyAlignment="1" applyProtection="1">
      <alignment horizontal="left" vertical="center" wrapText="1"/>
      <protection hidden="1"/>
    </xf>
    <xf numFmtId="0" fontId="20" fillId="32" borderId="104" xfId="0" applyFont="1" applyFill="1" applyBorder="1" applyAlignment="1" applyProtection="1">
      <alignment horizontal="left" vertical="center" wrapText="1"/>
      <protection hidden="1"/>
    </xf>
    <xf numFmtId="0" fontId="20" fillId="0" borderId="138" xfId="0" applyFont="1" applyBorder="1" applyAlignment="1" applyProtection="1">
      <alignment horizontal="left" vertical="center"/>
      <protection hidden="1"/>
    </xf>
    <xf numFmtId="0" fontId="12" fillId="0" borderId="119" xfId="0" applyFont="1" applyBorder="1" applyAlignment="1" applyProtection="1">
      <alignment horizontal="left" vertical="center"/>
      <protection hidden="1"/>
    </xf>
    <xf numFmtId="0" fontId="27" fillId="32" borderId="139" xfId="0" applyFont="1" applyFill="1" applyBorder="1" applyAlignment="1" applyProtection="1">
      <alignment horizontal="left" vertical="center" wrapText="1" indent="1"/>
      <protection hidden="1"/>
    </xf>
    <xf numFmtId="0" fontId="27" fillId="32" borderId="135" xfId="0" applyFont="1" applyFill="1" applyBorder="1" applyAlignment="1" applyProtection="1">
      <alignment horizontal="left" vertical="center" wrapText="1" indent="1"/>
      <protection hidden="1"/>
    </xf>
    <xf numFmtId="0" fontId="17" fillId="32" borderId="139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dzienne fizjoterapia mgr 200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0</xdr:row>
      <xdr:rowOff>76200</xdr:rowOff>
    </xdr:from>
    <xdr:to>
      <xdr:col>23</xdr:col>
      <xdr:colOff>314325</xdr:colOff>
      <xdr:row>2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172575" y="76200"/>
          <a:ext cx="3581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zał. 2 do uchwały AR001-5-IV/2020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3:AC94"/>
  <sheetViews>
    <sheetView tabSelected="1" view="pageBreakPreview" zoomScale="75" zoomScaleSheetLayoutView="75" zoomScalePageLayoutView="40" workbookViewId="0" topLeftCell="A1">
      <selection activeCell="AB5" sqref="AB5"/>
    </sheetView>
  </sheetViews>
  <sheetFormatPr defaultColWidth="9.25390625" defaultRowHeight="12.75"/>
  <cols>
    <col min="1" max="1" width="3.75390625" style="110" customWidth="1"/>
    <col min="2" max="2" width="51.75390625" style="111" customWidth="1"/>
    <col min="3" max="3" width="6.75390625" style="112" customWidth="1"/>
    <col min="4" max="4" width="6.75390625" style="113" customWidth="1"/>
    <col min="5" max="6" width="6.75390625" style="32" customWidth="1"/>
    <col min="7" max="8" width="4.75390625" style="32" customWidth="1"/>
    <col min="9" max="9" width="4.75390625" style="33" customWidth="1"/>
    <col min="10" max="11" width="4.75390625" style="32" customWidth="1"/>
    <col min="12" max="12" width="4.75390625" style="33" customWidth="1"/>
    <col min="13" max="14" width="4.75390625" style="32" customWidth="1"/>
    <col min="15" max="15" width="4.75390625" style="33" customWidth="1"/>
    <col min="16" max="17" width="4.75390625" style="32" customWidth="1"/>
    <col min="18" max="18" width="4.75390625" style="33" customWidth="1"/>
    <col min="19" max="20" width="4.75390625" style="32" customWidth="1"/>
    <col min="21" max="21" width="4.75390625" style="33" customWidth="1"/>
    <col min="22" max="23" width="4.75390625" style="32" customWidth="1"/>
    <col min="24" max="24" width="4.75390625" style="114" customWidth="1"/>
    <col min="25" max="25" width="12.00390625" style="114" customWidth="1"/>
    <col min="26" max="26" width="4.75390625" style="115" customWidth="1"/>
    <col min="27" max="27" width="4.75390625" style="116" customWidth="1"/>
    <col min="28" max="28" width="9.75390625" style="32" customWidth="1"/>
    <col min="29" max="29" width="4.625" style="32" customWidth="1"/>
    <col min="30" max="30" width="13.25390625" style="32" bestFit="1" customWidth="1"/>
    <col min="31" max="16384" width="9.25390625" style="32" customWidth="1"/>
  </cols>
  <sheetData>
    <row r="1" ht="14.25"/>
    <row r="2" ht="14.25"/>
    <row r="3" spans="1:27" ht="24.75" customHeight="1">
      <c r="A3" s="291" t="s">
        <v>114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</row>
    <row r="4" spans="1:27" ht="24.75" customHeight="1">
      <c r="A4" s="291" t="s">
        <v>28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</row>
    <row r="5" spans="1:27" ht="24.75" customHeight="1" thickBot="1">
      <c r="A5" s="291" t="s">
        <v>59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</row>
    <row r="6" spans="1:27" s="33" customFormat="1" ht="13.5" customHeight="1" thickTop="1">
      <c r="A6" s="320" t="s">
        <v>27</v>
      </c>
      <c r="B6" s="279" t="s">
        <v>93</v>
      </c>
      <c r="C6" s="267" t="s">
        <v>21</v>
      </c>
      <c r="D6" s="268"/>
      <c r="E6" s="268"/>
      <c r="F6" s="268"/>
      <c r="G6" s="188" t="s">
        <v>0</v>
      </c>
      <c r="H6" s="189"/>
      <c r="I6" s="189"/>
      <c r="J6" s="189"/>
      <c r="K6" s="189"/>
      <c r="L6" s="190"/>
      <c r="M6" s="287" t="s">
        <v>1</v>
      </c>
      <c r="N6" s="189"/>
      <c r="O6" s="189"/>
      <c r="P6" s="189"/>
      <c r="Q6" s="189"/>
      <c r="R6" s="288"/>
      <c r="S6" s="186" t="s">
        <v>2</v>
      </c>
      <c r="T6" s="186"/>
      <c r="U6" s="186"/>
      <c r="V6" s="186"/>
      <c r="W6" s="186"/>
      <c r="X6" s="187"/>
      <c r="Y6" s="245" t="s">
        <v>35</v>
      </c>
      <c r="Z6" s="273" t="s">
        <v>53</v>
      </c>
      <c r="AA6" s="274"/>
    </row>
    <row r="7" spans="1:27" s="33" customFormat="1" ht="12.75">
      <c r="A7" s="321"/>
      <c r="B7" s="280"/>
      <c r="C7" s="269"/>
      <c r="D7" s="270"/>
      <c r="E7" s="270"/>
      <c r="F7" s="270"/>
      <c r="G7" s="286" t="s">
        <v>30</v>
      </c>
      <c r="H7" s="192"/>
      <c r="I7" s="272"/>
      <c r="J7" s="191" t="s">
        <v>4</v>
      </c>
      <c r="K7" s="192"/>
      <c r="L7" s="194"/>
      <c r="M7" s="271" t="s">
        <v>5</v>
      </c>
      <c r="N7" s="192"/>
      <c r="O7" s="272"/>
      <c r="P7" s="191" t="s">
        <v>6</v>
      </c>
      <c r="Q7" s="192"/>
      <c r="R7" s="193"/>
      <c r="S7" s="192" t="s">
        <v>7</v>
      </c>
      <c r="T7" s="192"/>
      <c r="U7" s="272"/>
      <c r="V7" s="262" t="s">
        <v>8</v>
      </c>
      <c r="W7" s="263"/>
      <c r="X7" s="264"/>
      <c r="Y7" s="246"/>
      <c r="Z7" s="275"/>
      <c r="AA7" s="276"/>
    </row>
    <row r="8" spans="1:27" s="33" customFormat="1" ht="12.75" customHeight="1">
      <c r="A8" s="321"/>
      <c r="B8" s="280"/>
      <c r="C8" s="293" t="s">
        <v>25</v>
      </c>
      <c r="D8" s="294"/>
      <c r="E8" s="289" t="s">
        <v>24</v>
      </c>
      <c r="F8" s="284" t="s">
        <v>23</v>
      </c>
      <c r="G8" s="211" t="s">
        <v>51</v>
      </c>
      <c r="H8" s="260" t="s">
        <v>52</v>
      </c>
      <c r="I8" s="201" t="s">
        <v>22</v>
      </c>
      <c r="J8" s="282" t="s">
        <v>51</v>
      </c>
      <c r="K8" s="260" t="s">
        <v>52</v>
      </c>
      <c r="L8" s="213" t="s">
        <v>22</v>
      </c>
      <c r="M8" s="211" t="s">
        <v>51</v>
      </c>
      <c r="N8" s="260" t="s">
        <v>52</v>
      </c>
      <c r="O8" s="201" t="s">
        <v>22</v>
      </c>
      <c r="P8" s="282" t="s">
        <v>51</v>
      </c>
      <c r="Q8" s="260" t="s">
        <v>52</v>
      </c>
      <c r="R8" s="213" t="s">
        <v>22</v>
      </c>
      <c r="S8" s="211" t="s">
        <v>51</v>
      </c>
      <c r="T8" s="260" t="s">
        <v>52</v>
      </c>
      <c r="U8" s="201" t="s">
        <v>22</v>
      </c>
      <c r="V8" s="282" t="s">
        <v>51</v>
      </c>
      <c r="W8" s="260" t="s">
        <v>52</v>
      </c>
      <c r="X8" s="213" t="s">
        <v>22</v>
      </c>
      <c r="Y8" s="246"/>
      <c r="Z8" s="275"/>
      <c r="AA8" s="276"/>
    </row>
    <row r="9" spans="1:27" s="33" customFormat="1" ht="13.5" customHeight="1" thickBot="1">
      <c r="A9" s="322"/>
      <c r="B9" s="281"/>
      <c r="C9" s="34" t="s">
        <v>26</v>
      </c>
      <c r="D9" s="35" t="s">
        <v>22</v>
      </c>
      <c r="E9" s="290"/>
      <c r="F9" s="285"/>
      <c r="G9" s="212"/>
      <c r="H9" s="261"/>
      <c r="I9" s="202"/>
      <c r="J9" s="283"/>
      <c r="K9" s="261"/>
      <c r="L9" s="214"/>
      <c r="M9" s="212"/>
      <c r="N9" s="261"/>
      <c r="O9" s="202"/>
      <c r="P9" s="283"/>
      <c r="Q9" s="261"/>
      <c r="R9" s="214"/>
      <c r="S9" s="212"/>
      <c r="T9" s="261"/>
      <c r="U9" s="202"/>
      <c r="V9" s="283"/>
      <c r="W9" s="261"/>
      <c r="X9" s="214"/>
      <c r="Y9" s="247"/>
      <c r="Z9" s="277"/>
      <c r="AA9" s="278"/>
    </row>
    <row r="10" spans="1:27" s="36" customFormat="1" ht="19.5" customHeight="1" thickTop="1">
      <c r="A10" s="215" t="s">
        <v>94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</row>
    <row r="11" spans="1:27" s="37" customFormat="1" ht="15" customHeight="1">
      <c r="A11" s="206" t="s">
        <v>95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8"/>
    </row>
    <row r="12" spans="1:28" s="37" customFormat="1" ht="15.75">
      <c r="A12" s="1" t="s">
        <v>9</v>
      </c>
      <c r="B12" s="4" t="s">
        <v>89</v>
      </c>
      <c r="C12" s="38">
        <f aca="true" t="shared" si="0" ref="C12:C17">SUM(E12:F12)</f>
        <v>91</v>
      </c>
      <c r="D12" s="39">
        <f aca="true" t="shared" si="1" ref="D12:D17">SUM(I12,L12,O12,R12,U12,X12)</f>
        <v>7</v>
      </c>
      <c r="E12" s="40">
        <f aca="true" t="shared" si="2" ref="E12:F16">SUM(G12,J12,M12,P12,S12,V12)</f>
        <v>52</v>
      </c>
      <c r="F12" s="41">
        <f t="shared" si="2"/>
        <v>39</v>
      </c>
      <c r="G12" s="5">
        <v>26</v>
      </c>
      <c r="H12" s="5">
        <v>26</v>
      </c>
      <c r="I12" s="6">
        <v>4</v>
      </c>
      <c r="J12" s="7">
        <v>26</v>
      </c>
      <c r="K12" s="5">
        <v>13</v>
      </c>
      <c r="L12" s="8">
        <v>3</v>
      </c>
      <c r="M12" s="5"/>
      <c r="N12" s="5"/>
      <c r="O12" s="5"/>
      <c r="P12" s="7"/>
      <c r="Q12" s="5"/>
      <c r="R12" s="8"/>
      <c r="S12" s="5"/>
      <c r="T12" s="5"/>
      <c r="U12" s="5"/>
      <c r="V12" s="7"/>
      <c r="W12" s="5"/>
      <c r="X12" s="5"/>
      <c r="Y12" s="9" t="s">
        <v>43</v>
      </c>
      <c r="Z12" s="20" t="s">
        <v>31</v>
      </c>
      <c r="AA12" s="42">
        <f aca="true" t="shared" si="3" ref="AA12:AA17">MAX(IF(I12&gt;0,1,0),IF(L12&gt;0,2,0),IF(O12&gt;0,3,0),IF(R12&gt;0,4,0),IF(U12&gt;0,5,0),IF(X12&gt;0,6,0))</f>
        <v>2</v>
      </c>
      <c r="AB12" s="43" t="str">
        <f>CONCATENATE(Z12,AA12)</f>
        <v>E2</v>
      </c>
    </row>
    <row r="13" spans="1:28" s="37" customFormat="1" ht="15.75">
      <c r="A13" s="1" t="s">
        <v>10</v>
      </c>
      <c r="B13" s="4" t="s">
        <v>36</v>
      </c>
      <c r="C13" s="38">
        <f t="shared" si="0"/>
        <v>52</v>
      </c>
      <c r="D13" s="39">
        <f t="shared" si="1"/>
        <v>4</v>
      </c>
      <c r="E13" s="40">
        <f t="shared" si="2"/>
        <v>26</v>
      </c>
      <c r="F13" s="41">
        <f t="shared" si="2"/>
        <v>26</v>
      </c>
      <c r="G13" s="10"/>
      <c r="H13" s="10"/>
      <c r="I13" s="11"/>
      <c r="J13" s="12"/>
      <c r="K13" s="10"/>
      <c r="L13" s="13"/>
      <c r="M13" s="10">
        <v>26</v>
      </c>
      <c r="N13" s="10">
        <v>26</v>
      </c>
      <c r="O13" s="10">
        <v>4</v>
      </c>
      <c r="P13" s="12"/>
      <c r="Q13" s="10"/>
      <c r="R13" s="13"/>
      <c r="S13" s="10"/>
      <c r="T13" s="10"/>
      <c r="U13" s="10"/>
      <c r="V13" s="12"/>
      <c r="W13" s="10"/>
      <c r="X13" s="10"/>
      <c r="Y13" s="14" t="s">
        <v>43</v>
      </c>
      <c r="Z13" s="22"/>
      <c r="AA13" s="44">
        <f t="shared" si="3"/>
        <v>3</v>
      </c>
      <c r="AB13" s="43" t="str">
        <f aca="true" t="shared" si="4" ref="AB13:AB55">CONCATENATE(Z13,AA13)</f>
        <v>3</v>
      </c>
    </row>
    <row r="14" spans="1:28" s="37" customFormat="1" ht="15.75">
      <c r="A14" s="1" t="s">
        <v>11</v>
      </c>
      <c r="B14" s="4" t="s">
        <v>37</v>
      </c>
      <c r="C14" s="38">
        <f t="shared" si="0"/>
        <v>78</v>
      </c>
      <c r="D14" s="39">
        <f t="shared" si="1"/>
        <v>6</v>
      </c>
      <c r="E14" s="40">
        <f t="shared" si="2"/>
        <v>39</v>
      </c>
      <c r="F14" s="41">
        <f t="shared" si="2"/>
        <v>39</v>
      </c>
      <c r="G14" s="10">
        <v>26</v>
      </c>
      <c r="H14" s="10">
        <v>26</v>
      </c>
      <c r="I14" s="11">
        <v>4</v>
      </c>
      <c r="J14" s="12">
        <v>13</v>
      </c>
      <c r="K14" s="10">
        <v>13</v>
      </c>
      <c r="L14" s="13">
        <v>2</v>
      </c>
      <c r="M14" s="10"/>
      <c r="N14" s="10"/>
      <c r="O14" s="10"/>
      <c r="P14" s="12"/>
      <c r="Q14" s="10"/>
      <c r="R14" s="13"/>
      <c r="S14" s="10"/>
      <c r="T14" s="10"/>
      <c r="U14" s="10"/>
      <c r="V14" s="12"/>
      <c r="W14" s="10"/>
      <c r="X14" s="10"/>
      <c r="Y14" s="14" t="s">
        <v>43</v>
      </c>
      <c r="Z14" s="22" t="s">
        <v>31</v>
      </c>
      <c r="AA14" s="44">
        <f t="shared" si="3"/>
        <v>2</v>
      </c>
      <c r="AB14" s="43" t="str">
        <f t="shared" si="4"/>
        <v>E2</v>
      </c>
    </row>
    <row r="15" spans="1:28" s="37" customFormat="1" ht="15.75">
      <c r="A15" s="1" t="s">
        <v>12</v>
      </c>
      <c r="B15" s="4" t="s">
        <v>38</v>
      </c>
      <c r="C15" s="38">
        <f t="shared" si="0"/>
        <v>52</v>
      </c>
      <c r="D15" s="39">
        <f t="shared" si="1"/>
        <v>4</v>
      </c>
      <c r="E15" s="40">
        <f t="shared" si="2"/>
        <v>26</v>
      </c>
      <c r="F15" s="41">
        <f t="shared" si="2"/>
        <v>26</v>
      </c>
      <c r="G15" s="10"/>
      <c r="H15" s="10"/>
      <c r="I15" s="11"/>
      <c r="J15" s="12"/>
      <c r="K15" s="10"/>
      <c r="L15" s="13"/>
      <c r="M15" s="10">
        <v>26</v>
      </c>
      <c r="N15" s="10">
        <v>26</v>
      </c>
      <c r="O15" s="10">
        <v>4</v>
      </c>
      <c r="P15" s="12"/>
      <c r="Q15" s="10"/>
      <c r="R15" s="13"/>
      <c r="S15" s="10"/>
      <c r="T15" s="10"/>
      <c r="U15" s="10"/>
      <c r="V15" s="12"/>
      <c r="W15" s="10"/>
      <c r="X15" s="10"/>
      <c r="Y15" s="14" t="s">
        <v>43</v>
      </c>
      <c r="Z15" s="22" t="s">
        <v>31</v>
      </c>
      <c r="AA15" s="44">
        <f>MAX(IF(I15&gt;0,1,0),IF(L15&gt;0,2,0),IF(O15&gt;0,3,0),IF(R15&gt;0,4,0),IF(U15&gt;0,5,0),IF(X15&gt;0,6,0))</f>
        <v>3</v>
      </c>
      <c r="AB15" s="43" t="str">
        <f>CONCATENATE(Z15,AA15)</f>
        <v>E3</v>
      </c>
    </row>
    <row r="16" spans="1:28" s="37" customFormat="1" ht="15.75">
      <c r="A16" s="156" t="s">
        <v>13</v>
      </c>
      <c r="B16" s="4" t="s">
        <v>39</v>
      </c>
      <c r="C16" s="38">
        <f t="shared" si="0"/>
        <v>78</v>
      </c>
      <c r="D16" s="39">
        <f t="shared" si="1"/>
        <v>6</v>
      </c>
      <c r="E16" s="40">
        <f t="shared" si="2"/>
        <v>39</v>
      </c>
      <c r="F16" s="41">
        <f t="shared" si="2"/>
        <v>39</v>
      </c>
      <c r="G16" s="10">
        <v>13</v>
      </c>
      <c r="H16" s="10">
        <v>13</v>
      </c>
      <c r="I16" s="11">
        <v>2</v>
      </c>
      <c r="J16" s="12">
        <v>26</v>
      </c>
      <c r="K16" s="10">
        <v>26</v>
      </c>
      <c r="L16" s="13">
        <v>4</v>
      </c>
      <c r="M16" s="10"/>
      <c r="N16" s="10"/>
      <c r="O16" s="10"/>
      <c r="P16" s="12"/>
      <c r="Q16" s="10"/>
      <c r="R16" s="13"/>
      <c r="S16" s="10"/>
      <c r="T16" s="10"/>
      <c r="U16" s="10"/>
      <c r="V16" s="12"/>
      <c r="W16" s="10"/>
      <c r="X16" s="10"/>
      <c r="Y16" s="14" t="s">
        <v>43</v>
      </c>
      <c r="Z16" s="22" t="s">
        <v>31</v>
      </c>
      <c r="AA16" s="44">
        <f t="shared" si="3"/>
        <v>2</v>
      </c>
      <c r="AB16" s="43" t="str">
        <f t="shared" si="4"/>
        <v>E2</v>
      </c>
    </row>
    <row r="17" spans="1:28" s="37" customFormat="1" ht="16.5" thickBot="1">
      <c r="A17" s="149" t="s">
        <v>14</v>
      </c>
      <c r="B17" s="140" t="s">
        <v>67</v>
      </c>
      <c r="C17" s="136">
        <f t="shared" si="0"/>
        <v>52</v>
      </c>
      <c r="D17" s="125">
        <f t="shared" si="1"/>
        <v>4</v>
      </c>
      <c r="E17" s="47">
        <f>SUM(G17,J17,M17,P17,S17,V17)</f>
        <v>26</v>
      </c>
      <c r="F17" s="48">
        <f>SUM(H17,K17,N17,Q17,T17,W17)</f>
        <v>26</v>
      </c>
      <c r="G17" s="143"/>
      <c r="H17" s="143"/>
      <c r="I17" s="143"/>
      <c r="J17" s="144"/>
      <c r="K17" s="143"/>
      <c r="L17" s="145"/>
      <c r="M17" s="143">
        <v>26</v>
      </c>
      <c r="N17" s="143">
        <v>26</v>
      </c>
      <c r="O17" s="143">
        <v>4</v>
      </c>
      <c r="P17" s="144"/>
      <c r="Q17" s="143"/>
      <c r="R17" s="145"/>
      <c r="S17" s="143"/>
      <c r="T17" s="143"/>
      <c r="U17" s="146"/>
      <c r="V17" s="144"/>
      <c r="W17" s="143"/>
      <c r="X17" s="143"/>
      <c r="Y17" s="147" t="s">
        <v>43</v>
      </c>
      <c r="Z17" s="148" t="s">
        <v>31</v>
      </c>
      <c r="AA17" s="49">
        <f t="shared" si="3"/>
        <v>3</v>
      </c>
      <c r="AB17" s="43" t="str">
        <f>CONCATENATE(Z15,AA17)</f>
        <v>E3</v>
      </c>
    </row>
    <row r="18" spans="1:28" s="54" customFormat="1" ht="16.5" thickBot="1">
      <c r="A18" s="128"/>
      <c r="B18" s="122"/>
      <c r="C18" s="141">
        <f aca="true" t="shared" si="5" ref="C18:X18">SUM(C12:C17)</f>
        <v>403</v>
      </c>
      <c r="D18" s="142">
        <f t="shared" si="5"/>
        <v>31</v>
      </c>
      <c r="E18" s="129">
        <f t="shared" si="5"/>
        <v>208</v>
      </c>
      <c r="F18" s="130">
        <f t="shared" si="5"/>
        <v>195</v>
      </c>
      <c r="G18" s="131">
        <f t="shared" si="5"/>
        <v>65</v>
      </c>
      <c r="H18" s="131">
        <f t="shared" si="5"/>
        <v>65</v>
      </c>
      <c r="I18" s="131">
        <f t="shared" si="5"/>
        <v>10</v>
      </c>
      <c r="J18" s="132">
        <f t="shared" si="5"/>
        <v>65</v>
      </c>
      <c r="K18" s="131">
        <f t="shared" si="5"/>
        <v>52</v>
      </c>
      <c r="L18" s="133">
        <f t="shared" si="5"/>
        <v>9</v>
      </c>
      <c r="M18" s="131">
        <f t="shared" si="5"/>
        <v>78</v>
      </c>
      <c r="N18" s="131">
        <f t="shared" si="5"/>
        <v>78</v>
      </c>
      <c r="O18" s="131">
        <f t="shared" si="5"/>
        <v>12</v>
      </c>
      <c r="P18" s="132">
        <f t="shared" si="5"/>
        <v>0</v>
      </c>
      <c r="Q18" s="131">
        <f t="shared" si="5"/>
        <v>0</v>
      </c>
      <c r="R18" s="133">
        <f t="shared" si="5"/>
        <v>0</v>
      </c>
      <c r="S18" s="131">
        <f t="shared" si="5"/>
        <v>0</v>
      </c>
      <c r="T18" s="131">
        <f t="shared" si="5"/>
        <v>0</v>
      </c>
      <c r="U18" s="131">
        <f t="shared" si="5"/>
        <v>0</v>
      </c>
      <c r="V18" s="132">
        <f t="shared" si="5"/>
        <v>0</v>
      </c>
      <c r="W18" s="131">
        <f t="shared" si="5"/>
        <v>0</v>
      </c>
      <c r="X18" s="131">
        <f t="shared" si="5"/>
        <v>0</v>
      </c>
      <c r="Y18" s="134"/>
      <c r="Z18" s="135"/>
      <c r="AA18" s="49"/>
      <c r="AB18" s="43">
        <f t="shared" si="4"/>
      </c>
    </row>
    <row r="19" spans="1:28" s="37" customFormat="1" ht="15.75">
      <c r="A19" s="195" t="s">
        <v>96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7"/>
      <c r="AB19" s="43">
        <f t="shared" si="4"/>
      </c>
    </row>
    <row r="20" spans="1:28" s="37" customFormat="1" ht="15.75">
      <c r="A20" s="1" t="s">
        <v>9</v>
      </c>
      <c r="B20" s="123" t="s">
        <v>40</v>
      </c>
      <c r="C20" s="38">
        <f aca="true" t="shared" si="6" ref="C20:C31">SUM(E20:F20)</f>
        <v>52</v>
      </c>
      <c r="D20" s="39">
        <f aca="true" t="shared" si="7" ref="D20:D31">SUM(I20,L20,O20,R20,U20,X20)</f>
        <v>4</v>
      </c>
      <c r="E20" s="40">
        <f aca="true" t="shared" si="8" ref="E20:E31">SUM(G20,J20,M20,P20,S20,V20)</f>
        <v>26</v>
      </c>
      <c r="F20" s="41">
        <f aca="true" t="shared" si="9" ref="F20:F31">SUM(H20,K20,N20,Q20,T20,W20)</f>
        <v>26</v>
      </c>
      <c r="G20" s="117"/>
      <c r="H20" s="118"/>
      <c r="I20" s="118"/>
      <c r="J20" s="119"/>
      <c r="K20" s="118"/>
      <c r="L20" s="118"/>
      <c r="M20" s="120"/>
      <c r="N20" s="118"/>
      <c r="O20" s="118"/>
      <c r="P20" s="119"/>
      <c r="Q20" s="118"/>
      <c r="R20" s="121"/>
      <c r="S20" s="118">
        <v>26</v>
      </c>
      <c r="T20" s="118">
        <v>26</v>
      </c>
      <c r="U20" s="118">
        <v>4</v>
      </c>
      <c r="V20" s="119"/>
      <c r="W20" s="118"/>
      <c r="X20" s="118"/>
      <c r="Y20" s="19" t="s">
        <v>43</v>
      </c>
      <c r="Z20" s="20"/>
      <c r="AA20" s="42">
        <f aca="true" t="shared" si="10" ref="AA20:AA31">MAX(IF(I20&gt;0,1,0),IF(L20&gt;0,2,0),IF(O20&gt;0,3,0),IF(R20&gt;0,4,0),IF(U20&gt;0,5,0),IF(X20&gt;0,6,0))</f>
        <v>5</v>
      </c>
      <c r="AB20" s="43" t="str">
        <f t="shared" si="4"/>
        <v>5</v>
      </c>
    </row>
    <row r="21" spans="1:28" s="37" customFormat="1" ht="15.75">
      <c r="A21" s="1" t="s">
        <v>10</v>
      </c>
      <c r="B21" s="123" t="s">
        <v>83</v>
      </c>
      <c r="C21" s="38">
        <f t="shared" si="6"/>
        <v>26</v>
      </c>
      <c r="D21" s="39">
        <f t="shared" si="7"/>
        <v>2</v>
      </c>
      <c r="E21" s="40">
        <f t="shared" si="8"/>
        <v>26</v>
      </c>
      <c r="F21" s="41">
        <f t="shared" si="9"/>
        <v>0</v>
      </c>
      <c r="G21" s="117"/>
      <c r="H21" s="118"/>
      <c r="I21" s="118"/>
      <c r="J21" s="119"/>
      <c r="K21" s="118"/>
      <c r="L21" s="118"/>
      <c r="M21" s="120"/>
      <c r="N21" s="118"/>
      <c r="O21" s="118"/>
      <c r="P21" s="119"/>
      <c r="Q21" s="118"/>
      <c r="R21" s="121"/>
      <c r="S21" s="118"/>
      <c r="T21" s="118"/>
      <c r="U21" s="118"/>
      <c r="V21" s="119">
        <v>26</v>
      </c>
      <c r="W21" s="118"/>
      <c r="X21" s="118">
        <v>2</v>
      </c>
      <c r="Y21" s="21" t="s">
        <v>43</v>
      </c>
      <c r="Z21" s="22"/>
      <c r="AA21" s="44">
        <f t="shared" si="10"/>
        <v>6</v>
      </c>
      <c r="AB21" s="43" t="str">
        <f t="shared" si="4"/>
        <v>6</v>
      </c>
    </row>
    <row r="22" spans="1:28" s="37" customFormat="1" ht="15.75">
      <c r="A22" s="1" t="s">
        <v>11</v>
      </c>
      <c r="B22" s="123" t="s">
        <v>84</v>
      </c>
      <c r="C22" s="38">
        <f t="shared" si="6"/>
        <v>52</v>
      </c>
      <c r="D22" s="39">
        <f t="shared" si="7"/>
        <v>4</v>
      </c>
      <c r="E22" s="40">
        <f t="shared" si="8"/>
        <v>26</v>
      </c>
      <c r="F22" s="41">
        <f t="shared" si="9"/>
        <v>26</v>
      </c>
      <c r="G22" s="117"/>
      <c r="H22" s="118"/>
      <c r="I22" s="118"/>
      <c r="J22" s="119"/>
      <c r="K22" s="118"/>
      <c r="L22" s="118"/>
      <c r="M22" s="120"/>
      <c r="N22" s="118"/>
      <c r="O22" s="118"/>
      <c r="P22" s="119">
        <v>26</v>
      </c>
      <c r="Q22" s="118">
        <v>26</v>
      </c>
      <c r="R22" s="121">
        <v>4</v>
      </c>
      <c r="S22" s="118"/>
      <c r="T22" s="118"/>
      <c r="U22" s="118"/>
      <c r="V22" s="119"/>
      <c r="W22" s="118"/>
      <c r="X22" s="118"/>
      <c r="Y22" s="21" t="s">
        <v>43</v>
      </c>
      <c r="Z22" s="22"/>
      <c r="AA22" s="44">
        <f t="shared" si="10"/>
        <v>4</v>
      </c>
      <c r="AB22" s="43" t="str">
        <f t="shared" si="4"/>
        <v>4</v>
      </c>
    </row>
    <row r="23" spans="1:28" s="37" customFormat="1" ht="15.75">
      <c r="A23" s="1" t="s">
        <v>12</v>
      </c>
      <c r="B23" s="123" t="s">
        <v>41</v>
      </c>
      <c r="C23" s="38">
        <f t="shared" si="6"/>
        <v>52</v>
      </c>
      <c r="D23" s="39">
        <f t="shared" si="7"/>
        <v>4</v>
      </c>
      <c r="E23" s="40">
        <f t="shared" si="8"/>
        <v>26</v>
      </c>
      <c r="F23" s="41">
        <f t="shared" si="9"/>
        <v>26</v>
      </c>
      <c r="G23" s="117"/>
      <c r="H23" s="118"/>
      <c r="I23" s="118"/>
      <c r="J23" s="119"/>
      <c r="K23" s="118"/>
      <c r="L23" s="118"/>
      <c r="M23" s="120"/>
      <c r="N23" s="118"/>
      <c r="O23" s="118"/>
      <c r="P23" s="119"/>
      <c r="Q23" s="118"/>
      <c r="R23" s="121"/>
      <c r="S23" s="118">
        <v>26</v>
      </c>
      <c r="T23" s="118">
        <v>26</v>
      </c>
      <c r="U23" s="118">
        <v>4</v>
      </c>
      <c r="V23" s="119"/>
      <c r="W23" s="118"/>
      <c r="X23" s="118"/>
      <c r="Y23" s="21" t="s">
        <v>43</v>
      </c>
      <c r="Z23" s="22" t="s">
        <v>31</v>
      </c>
      <c r="AA23" s="44">
        <f t="shared" si="10"/>
        <v>5</v>
      </c>
      <c r="AB23" s="43" t="str">
        <f t="shared" si="4"/>
        <v>E5</v>
      </c>
    </row>
    <row r="24" spans="1:28" s="37" customFormat="1" ht="15.75">
      <c r="A24" s="1" t="s">
        <v>13</v>
      </c>
      <c r="B24" s="123" t="s">
        <v>60</v>
      </c>
      <c r="C24" s="38">
        <f t="shared" si="6"/>
        <v>52</v>
      </c>
      <c r="D24" s="39">
        <f t="shared" si="7"/>
        <v>4</v>
      </c>
      <c r="E24" s="40">
        <f t="shared" si="8"/>
        <v>26</v>
      </c>
      <c r="F24" s="41">
        <f t="shared" si="9"/>
        <v>26</v>
      </c>
      <c r="G24" s="117"/>
      <c r="H24" s="118"/>
      <c r="I24" s="118"/>
      <c r="J24" s="119"/>
      <c r="K24" s="118"/>
      <c r="L24" s="118"/>
      <c r="M24" s="120"/>
      <c r="N24" s="118"/>
      <c r="O24" s="118"/>
      <c r="P24" s="119"/>
      <c r="Q24" s="118"/>
      <c r="R24" s="121"/>
      <c r="S24" s="118"/>
      <c r="T24" s="118"/>
      <c r="U24" s="118"/>
      <c r="V24" s="119">
        <v>26</v>
      </c>
      <c r="W24" s="118">
        <v>26</v>
      </c>
      <c r="X24" s="118">
        <v>4</v>
      </c>
      <c r="Y24" s="21" t="s">
        <v>43</v>
      </c>
      <c r="Z24" s="22" t="s">
        <v>31</v>
      </c>
      <c r="AA24" s="44">
        <f t="shared" si="10"/>
        <v>6</v>
      </c>
      <c r="AB24" s="43" t="str">
        <f t="shared" si="4"/>
        <v>E6</v>
      </c>
    </row>
    <row r="25" spans="1:28" s="37" customFormat="1" ht="16.5" thickBot="1">
      <c r="A25" s="1" t="s">
        <v>14</v>
      </c>
      <c r="B25" s="123" t="s">
        <v>42</v>
      </c>
      <c r="C25" s="38">
        <f t="shared" si="6"/>
        <v>52</v>
      </c>
      <c r="D25" s="39">
        <f t="shared" si="7"/>
        <v>4</v>
      </c>
      <c r="E25" s="40">
        <f t="shared" si="8"/>
        <v>26</v>
      </c>
      <c r="F25" s="41">
        <f t="shared" si="9"/>
        <v>26</v>
      </c>
      <c r="G25" s="117">
        <v>26</v>
      </c>
      <c r="H25" s="118">
        <v>26</v>
      </c>
      <c r="I25" s="118">
        <v>4</v>
      </c>
      <c r="J25" s="119"/>
      <c r="K25" s="118"/>
      <c r="L25" s="118"/>
      <c r="M25" s="120"/>
      <c r="N25" s="118"/>
      <c r="O25" s="118"/>
      <c r="P25" s="119"/>
      <c r="Q25" s="118"/>
      <c r="R25" s="121"/>
      <c r="S25" s="118"/>
      <c r="T25" s="118"/>
      <c r="U25" s="118"/>
      <c r="V25" s="119"/>
      <c r="W25" s="118"/>
      <c r="X25" s="118"/>
      <c r="Y25" s="21" t="s">
        <v>43</v>
      </c>
      <c r="Z25" s="22" t="s">
        <v>31</v>
      </c>
      <c r="AA25" s="44">
        <f t="shared" si="10"/>
        <v>1</v>
      </c>
      <c r="AB25" s="43" t="str">
        <f t="shared" si="4"/>
        <v>E1</v>
      </c>
    </row>
    <row r="26" spans="1:29" s="37" customFormat="1" ht="16.5" thickBot="1">
      <c r="A26" s="1" t="s">
        <v>15</v>
      </c>
      <c r="B26" s="123" t="s">
        <v>85</v>
      </c>
      <c r="C26" s="38">
        <f t="shared" si="6"/>
        <v>52</v>
      </c>
      <c r="D26" s="39">
        <f t="shared" si="7"/>
        <v>4</v>
      </c>
      <c r="E26" s="40">
        <f t="shared" si="8"/>
        <v>26</v>
      </c>
      <c r="F26" s="41">
        <f t="shared" si="9"/>
        <v>26</v>
      </c>
      <c r="G26" s="117"/>
      <c r="H26" s="118"/>
      <c r="I26" s="118"/>
      <c r="J26" s="119"/>
      <c r="K26" s="118"/>
      <c r="L26" s="118"/>
      <c r="M26" s="120"/>
      <c r="N26" s="118"/>
      <c r="O26" s="118"/>
      <c r="P26" s="119"/>
      <c r="Q26" s="118"/>
      <c r="R26" s="121"/>
      <c r="S26" s="118">
        <v>26</v>
      </c>
      <c r="T26" s="118">
        <v>26</v>
      </c>
      <c r="U26" s="118">
        <v>4</v>
      </c>
      <c r="V26" s="119"/>
      <c r="W26" s="118"/>
      <c r="X26" s="118"/>
      <c r="Y26" s="21" t="s">
        <v>43</v>
      </c>
      <c r="Z26" s="22" t="s">
        <v>31</v>
      </c>
      <c r="AA26" s="44">
        <f t="shared" si="10"/>
        <v>5</v>
      </c>
      <c r="AB26" s="43" t="str">
        <f t="shared" si="4"/>
        <v>E5</v>
      </c>
      <c r="AC26" s="139"/>
    </row>
    <row r="27" spans="1:28" s="37" customFormat="1" ht="15.75">
      <c r="A27" s="1" t="s">
        <v>16</v>
      </c>
      <c r="B27" s="123" t="s">
        <v>72</v>
      </c>
      <c r="C27" s="38">
        <f t="shared" si="6"/>
        <v>52</v>
      </c>
      <c r="D27" s="39">
        <f t="shared" si="7"/>
        <v>4</v>
      </c>
      <c r="E27" s="40">
        <f t="shared" si="8"/>
        <v>26</v>
      </c>
      <c r="F27" s="41">
        <f t="shared" si="9"/>
        <v>26</v>
      </c>
      <c r="G27" s="117"/>
      <c r="H27" s="118"/>
      <c r="I27" s="118"/>
      <c r="J27" s="119"/>
      <c r="K27" s="118"/>
      <c r="L27" s="118"/>
      <c r="M27" s="120"/>
      <c r="N27" s="118"/>
      <c r="O27" s="118"/>
      <c r="P27" s="119"/>
      <c r="Q27" s="118"/>
      <c r="R27" s="121"/>
      <c r="S27" s="118"/>
      <c r="T27" s="118"/>
      <c r="U27" s="118"/>
      <c r="V27" s="119">
        <v>26</v>
      </c>
      <c r="W27" s="118">
        <v>26</v>
      </c>
      <c r="X27" s="118">
        <v>4</v>
      </c>
      <c r="Y27" s="21" t="s">
        <v>43</v>
      </c>
      <c r="Z27" s="22" t="s">
        <v>31</v>
      </c>
      <c r="AA27" s="44">
        <f t="shared" si="10"/>
        <v>6</v>
      </c>
      <c r="AB27" s="43" t="str">
        <f t="shared" si="4"/>
        <v>E6</v>
      </c>
    </row>
    <row r="28" spans="1:28" s="37" customFormat="1" ht="15.75">
      <c r="A28" s="1" t="s">
        <v>17</v>
      </c>
      <c r="B28" s="123" t="s">
        <v>88</v>
      </c>
      <c r="C28" s="38">
        <f t="shared" si="6"/>
        <v>52</v>
      </c>
      <c r="D28" s="39">
        <f t="shared" si="7"/>
        <v>4</v>
      </c>
      <c r="E28" s="40">
        <f>SUM(G28,J28,M28,P28,S28,V28)</f>
        <v>26</v>
      </c>
      <c r="F28" s="41">
        <f t="shared" si="9"/>
        <v>26</v>
      </c>
      <c r="G28" s="117"/>
      <c r="H28" s="118"/>
      <c r="I28" s="118"/>
      <c r="J28" s="119"/>
      <c r="K28" s="118"/>
      <c r="L28" s="118"/>
      <c r="M28" s="120"/>
      <c r="N28" s="118"/>
      <c r="O28" s="118"/>
      <c r="P28" s="119"/>
      <c r="Q28" s="118"/>
      <c r="R28" s="121"/>
      <c r="S28" s="118">
        <v>26</v>
      </c>
      <c r="T28" s="118">
        <v>26</v>
      </c>
      <c r="U28" s="118">
        <v>4</v>
      </c>
      <c r="V28" s="119"/>
      <c r="W28" s="118"/>
      <c r="X28" s="118"/>
      <c r="Y28" s="21" t="s">
        <v>43</v>
      </c>
      <c r="Z28" s="22" t="s">
        <v>31</v>
      </c>
      <c r="AA28" s="44">
        <f t="shared" si="10"/>
        <v>5</v>
      </c>
      <c r="AB28" s="43" t="str">
        <f t="shared" si="4"/>
        <v>E5</v>
      </c>
    </row>
    <row r="29" spans="1:28" s="37" customFormat="1" ht="15.75">
      <c r="A29" s="1" t="s">
        <v>18</v>
      </c>
      <c r="B29" s="137" t="s">
        <v>81</v>
      </c>
      <c r="C29" s="124">
        <f>+SUM(E29+F29)</f>
        <v>13</v>
      </c>
      <c r="D29" s="125">
        <f>SUM(I29+L29+O29+R29+U29+X29)</f>
        <v>1</v>
      </c>
      <c r="E29" s="126">
        <f>SUM(G29+J29+M29+P29+S29)</f>
        <v>13</v>
      </c>
      <c r="F29" s="127">
        <f>SUM(H29+K29+N29+Q29+T29+W29)</f>
        <v>0</v>
      </c>
      <c r="G29" s="117"/>
      <c r="H29" s="118"/>
      <c r="I29" s="118"/>
      <c r="J29" s="119">
        <v>13</v>
      </c>
      <c r="K29" s="118"/>
      <c r="L29" s="118">
        <v>1</v>
      </c>
      <c r="M29" s="120"/>
      <c r="N29" s="118"/>
      <c r="O29" s="118"/>
      <c r="P29" s="119"/>
      <c r="Q29" s="118"/>
      <c r="R29" s="121"/>
      <c r="S29" s="118"/>
      <c r="T29" s="118"/>
      <c r="U29" s="118"/>
      <c r="V29" s="119"/>
      <c r="W29" s="118"/>
      <c r="X29" s="118"/>
      <c r="Y29" s="21" t="s">
        <v>43</v>
      </c>
      <c r="Z29" s="22"/>
      <c r="AA29" s="44">
        <v>2</v>
      </c>
      <c r="AB29" s="43"/>
    </row>
    <row r="30" spans="1:28" s="37" customFormat="1" ht="15.75">
      <c r="A30" s="1" t="s">
        <v>68</v>
      </c>
      <c r="B30" s="137" t="s">
        <v>75</v>
      </c>
      <c r="C30" s="124">
        <f>SUM(E30+F30)</f>
        <v>26</v>
      </c>
      <c r="D30" s="125">
        <f>+SUM(I30+L30+O30+R30+U30+X30)</f>
        <v>2</v>
      </c>
      <c r="E30" s="126">
        <f>SUM(G30+J30+M30+P30+S30+V30)</f>
        <v>26</v>
      </c>
      <c r="F30" s="127">
        <f>SUM(H30+K30+N30+Q30+T30+W30)</f>
        <v>0</v>
      </c>
      <c r="G30" s="117"/>
      <c r="H30" s="118"/>
      <c r="I30" s="118"/>
      <c r="J30" s="119"/>
      <c r="K30" s="118"/>
      <c r="L30" s="118"/>
      <c r="M30" s="120">
        <v>26</v>
      </c>
      <c r="N30" s="118"/>
      <c r="O30" s="118">
        <v>2</v>
      </c>
      <c r="P30" s="119"/>
      <c r="Q30" s="118"/>
      <c r="R30" s="121"/>
      <c r="S30" s="118"/>
      <c r="T30" s="118"/>
      <c r="U30" s="118"/>
      <c r="V30" s="119"/>
      <c r="W30" s="118"/>
      <c r="X30" s="118"/>
      <c r="Y30" s="21" t="s">
        <v>43</v>
      </c>
      <c r="Z30" s="22"/>
      <c r="AA30" s="44">
        <v>3</v>
      </c>
      <c r="AB30" s="43"/>
    </row>
    <row r="31" spans="1:28" s="37" customFormat="1" ht="30.75" thickBot="1">
      <c r="A31" s="162" t="s">
        <v>80</v>
      </c>
      <c r="B31" s="164" t="s">
        <v>92</v>
      </c>
      <c r="C31" s="45">
        <f t="shared" si="6"/>
        <v>39</v>
      </c>
      <c r="D31" s="46">
        <f t="shared" si="7"/>
        <v>3</v>
      </c>
      <c r="E31" s="47">
        <f t="shared" si="8"/>
        <v>0</v>
      </c>
      <c r="F31" s="48">
        <f t="shared" si="9"/>
        <v>39</v>
      </c>
      <c r="G31" s="117"/>
      <c r="H31" s="118"/>
      <c r="I31" s="118"/>
      <c r="J31" s="119"/>
      <c r="K31" s="118"/>
      <c r="L31" s="118"/>
      <c r="M31" s="120"/>
      <c r="N31" s="118"/>
      <c r="O31" s="118"/>
      <c r="P31" s="119"/>
      <c r="Q31" s="118">
        <v>13</v>
      </c>
      <c r="R31" s="121">
        <v>1</v>
      </c>
      <c r="S31" s="118"/>
      <c r="T31" s="118">
        <v>13</v>
      </c>
      <c r="U31" s="118">
        <v>1</v>
      </c>
      <c r="V31" s="119"/>
      <c r="W31" s="118">
        <v>13</v>
      </c>
      <c r="X31" s="118">
        <v>1</v>
      </c>
      <c r="Y31" s="21" t="s">
        <v>43</v>
      </c>
      <c r="Z31" s="22"/>
      <c r="AA31" s="49">
        <f t="shared" si="10"/>
        <v>6</v>
      </c>
      <c r="AB31" s="43" t="str">
        <f t="shared" si="4"/>
        <v>6</v>
      </c>
    </row>
    <row r="32" spans="1:28" s="37" customFormat="1" ht="16.5" thickBot="1">
      <c r="A32" s="161"/>
      <c r="B32" s="122"/>
      <c r="C32" s="56">
        <f>SUM(C20:C31)</f>
        <v>520</v>
      </c>
      <c r="D32" s="57">
        <f aca="true" t="shared" si="11" ref="D32:X32">SUM(D20:D31)</f>
        <v>40</v>
      </c>
      <c r="E32" s="58">
        <f t="shared" si="11"/>
        <v>273</v>
      </c>
      <c r="F32" s="59">
        <f t="shared" si="11"/>
        <v>247</v>
      </c>
      <c r="G32" s="60">
        <f t="shared" si="11"/>
        <v>26</v>
      </c>
      <c r="H32" s="61">
        <f t="shared" si="11"/>
        <v>26</v>
      </c>
      <c r="I32" s="61">
        <f t="shared" si="11"/>
        <v>4</v>
      </c>
      <c r="J32" s="62">
        <f t="shared" si="11"/>
        <v>13</v>
      </c>
      <c r="K32" s="61">
        <f t="shared" si="11"/>
        <v>0</v>
      </c>
      <c r="L32" s="61">
        <f t="shared" si="11"/>
        <v>1</v>
      </c>
      <c r="M32" s="63">
        <f t="shared" si="11"/>
        <v>26</v>
      </c>
      <c r="N32" s="64">
        <f t="shared" si="11"/>
        <v>0</v>
      </c>
      <c r="O32" s="65">
        <f t="shared" si="11"/>
        <v>2</v>
      </c>
      <c r="P32" s="62">
        <f t="shared" si="11"/>
        <v>26</v>
      </c>
      <c r="Q32" s="61">
        <f t="shared" si="11"/>
        <v>39</v>
      </c>
      <c r="R32" s="61">
        <f t="shared" si="11"/>
        <v>5</v>
      </c>
      <c r="S32" s="63">
        <f t="shared" si="11"/>
        <v>104</v>
      </c>
      <c r="T32" s="64">
        <f t="shared" si="11"/>
        <v>117</v>
      </c>
      <c r="U32" s="65">
        <f t="shared" si="11"/>
        <v>17</v>
      </c>
      <c r="V32" s="62">
        <f t="shared" si="11"/>
        <v>78</v>
      </c>
      <c r="W32" s="61">
        <f t="shared" si="11"/>
        <v>65</v>
      </c>
      <c r="X32" s="61">
        <f t="shared" si="11"/>
        <v>11</v>
      </c>
      <c r="Y32" s="66"/>
      <c r="Z32" s="52"/>
      <c r="AA32" s="53"/>
      <c r="AB32" s="43">
        <f t="shared" si="4"/>
      </c>
    </row>
    <row r="33" spans="1:28" s="37" customFormat="1" ht="15.75">
      <c r="A33" s="203" t="s">
        <v>97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5"/>
      <c r="AB33" s="43">
        <f t="shared" si="4"/>
      </c>
    </row>
    <row r="34" spans="1:28" s="37" customFormat="1" ht="15.75">
      <c r="A34" s="1" t="s">
        <v>9</v>
      </c>
      <c r="B34" s="4" t="s">
        <v>33</v>
      </c>
      <c r="C34" s="38">
        <f aca="true" t="shared" si="12" ref="C34:C39">SUM(E34:F34)</f>
        <v>104</v>
      </c>
      <c r="D34" s="39">
        <f aca="true" t="shared" si="13" ref="D34:D41">SUM(I34,L34,O34,R34,U34,X34)</f>
        <v>8</v>
      </c>
      <c r="E34" s="40">
        <f aca="true" t="shared" si="14" ref="E34:F39">SUM(G34,J34,M34,P34,S34,V34)</f>
        <v>0</v>
      </c>
      <c r="F34" s="41">
        <f>SUM(H34,K34,N34,Q34,T34,W34)</f>
        <v>104</v>
      </c>
      <c r="G34" s="117"/>
      <c r="H34" s="118">
        <v>26</v>
      </c>
      <c r="I34" s="118">
        <v>2</v>
      </c>
      <c r="J34" s="119"/>
      <c r="K34" s="118">
        <v>26</v>
      </c>
      <c r="L34" s="118">
        <v>2</v>
      </c>
      <c r="M34" s="120"/>
      <c r="N34" s="118">
        <v>26</v>
      </c>
      <c r="O34" s="118">
        <v>2</v>
      </c>
      <c r="P34" s="119"/>
      <c r="Q34" s="118">
        <v>26</v>
      </c>
      <c r="R34" s="121">
        <v>2</v>
      </c>
      <c r="S34" s="118"/>
      <c r="T34" s="118"/>
      <c r="U34" s="118"/>
      <c r="V34" s="119"/>
      <c r="W34" s="118"/>
      <c r="X34" s="118"/>
      <c r="Y34" s="19" t="s">
        <v>43</v>
      </c>
      <c r="Z34" s="2"/>
      <c r="AA34" s="42">
        <f aca="true" t="shared" si="15" ref="AA34:AA40">MAX(IF(I34&gt;0,1,0),IF(L34&gt;0,2,0),IF(O34&gt;0,3,0),IF(R34&gt;0,4,0),IF(U34&gt;0,5,0),IF(X34&gt;0,6,0))</f>
        <v>4</v>
      </c>
      <c r="AB34" s="43" t="str">
        <f t="shared" si="4"/>
        <v>4</v>
      </c>
    </row>
    <row r="35" spans="1:28" s="37" customFormat="1" ht="15.75">
      <c r="A35" s="1" t="s">
        <v>10</v>
      </c>
      <c r="B35" s="123" t="s">
        <v>69</v>
      </c>
      <c r="C35" s="38">
        <f t="shared" si="12"/>
        <v>39</v>
      </c>
      <c r="D35" s="39">
        <f t="shared" si="13"/>
        <v>3</v>
      </c>
      <c r="E35" s="40">
        <f t="shared" si="14"/>
        <v>13</v>
      </c>
      <c r="F35" s="41">
        <f t="shared" si="14"/>
        <v>26</v>
      </c>
      <c r="G35" s="117">
        <v>13</v>
      </c>
      <c r="H35" s="118">
        <v>26</v>
      </c>
      <c r="I35" s="118">
        <v>3</v>
      </c>
      <c r="J35" s="119"/>
      <c r="K35" s="118"/>
      <c r="L35" s="118"/>
      <c r="M35" s="120"/>
      <c r="N35" s="118"/>
      <c r="O35" s="118"/>
      <c r="P35" s="119"/>
      <c r="Q35" s="118"/>
      <c r="R35" s="121"/>
      <c r="S35" s="118"/>
      <c r="T35" s="118"/>
      <c r="U35" s="118"/>
      <c r="V35" s="119"/>
      <c r="W35" s="118"/>
      <c r="X35" s="118"/>
      <c r="Y35" s="21" t="s">
        <v>43</v>
      </c>
      <c r="Z35" s="3"/>
      <c r="AA35" s="44">
        <f t="shared" si="15"/>
        <v>1</v>
      </c>
      <c r="AB35" s="43" t="str">
        <f t="shared" si="4"/>
        <v>1</v>
      </c>
    </row>
    <row r="36" spans="1:28" s="37" customFormat="1" ht="15.75">
      <c r="A36" s="1" t="s">
        <v>11</v>
      </c>
      <c r="B36" s="4" t="s">
        <v>32</v>
      </c>
      <c r="C36" s="38">
        <f>SUM(E36:F36)</f>
        <v>39</v>
      </c>
      <c r="D36" s="39">
        <f>SUM(I36,L36,O36,R36,U36,X36)</f>
        <v>3</v>
      </c>
      <c r="E36" s="40">
        <f>SUM(G36,J36,M36,P36,S36,V36)</f>
        <v>26</v>
      </c>
      <c r="F36" s="41">
        <f>SUM(H36,K36,N36,Q36,T36,W36)</f>
        <v>13</v>
      </c>
      <c r="G36" s="10"/>
      <c r="H36" s="10"/>
      <c r="I36" s="11"/>
      <c r="J36" s="12">
        <v>26</v>
      </c>
      <c r="K36" s="10">
        <v>13</v>
      </c>
      <c r="L36" s="13">
        <v>3</v>
      </c>
      <c r="M36" s="10"/>
      <c r="N36" s="10"/>
      <c r="O36" s="10"/>
      <c r="P36" s="12"/>
      <c r="Q36" s="10"/>
      <c r="R36" s="13"/>
      <c r="S36" s="10"/>
      <c r="T36" s="10"/>
      <c r="U36" s="10"/>
      <c r="V36" s="12"/>
      <c r="W36" s="10"/>
      <c r="X36" s="10"/>
      <c r="Y36" s="14" t="s">
        <v>43</v>
      </c>
      <c r="Z36" s="22"/>
      <c r="AA36" s="44">
        <f>MAX(IF(I36&gt;0,1,0),IF(L36&gt;0,2,0),IF(O36&gt;0,3,0),IF(R36&gt;0,4,0),IF(U36&gt;0,5,0),IF(X36&gt;0,6,0))</f>
        <v>2</v>
      </c>
      <c r="AB36" s="43" t="str">
        <f>CONCATENATE(Z36,AA36)</f>
        <v>2</v>
      </c>
    </row>
    <row r="37" spans="1:28" s="37" customFormat="1" ht="15.75">
      <c r="A37" s="1" t="s">
        <v>12</v>
      </c>
      <c r="B37" s="123" t="s">
        <v>73</v>
      </c>
      <c r="C37" s="38">
        <f t="shared" si="12"/>
        <v>26</v>
      </c>
      <c r="D37" s="39">
        <f t="shared" si="13"/>
        <v>2</v>
      </c>
      <c r="E37" s="40">
        <f t="shared" si="14"/>
        <v>26</v>
      </c>
      <c r="F37" s="41">
        <f t="shared" si="14"/>
        <v>0</v>
      </c>
      <c r="G37" s="117">
        <v>26</v>
      </c>
      <c r="H37" s="118"/>
      <c r="I37" s="118">
        <v>2</v>
      </c>
      <c r="J37" s="119"/>
      <c r="K37" s="118"/>
      <c r="L37" s="118"/>
      <c r="M37" s="120"/>
      <c r="N37" s="118"/>
      <c r="O37" s="118"/>
      <c r="P37" s="119"/>
      <c r="Q37" s="118"/>
      <c r="R37" s="121"/>
      <c r="S37" s="118"/>
      <c r="T37" s="118"/>
      <c r="U37" s="118"/>
      <c r="V37" s="119"/>
      <c r="W37" s="118"/>
      <c r="X37" s="118"/>
      <c r="Y37" s="21" t="s">
        <v>43</v>
      </c>
      <c r="Z37" s="3"/>
      <c r="AA37" s="44">
        <f t="shared" si="15"/>
        <v>1</v>
      </c>
      <c r="AB37" s="43" t="str">
        <f t="shared" si="4"/>
        <v>1</v>
      </c>
    </row>
    <row r="38" spans="1:28" s="37" customFormat="1" ht="15.75">
      <c r="A38" s="1" t="s">
        <v>13</v>
      </c>
      <c r="B38" s="23" t="s">
        <v>70</v>
      </c>
      <c r="C38" s="38">
        <f t="shared" si="12"/>
        <v>13</v>
      </c>
      <c r="D38" s="39">
        <f t="shared" si="13"/>
        <v>1</v>
      </c>
      <c r="E38" s="40">
        <f t="shared" si="14"/>
        <v>13</v>
      </c>
      <c r="F38" s="41">
        <f t="shared" si="14"/>
        <v>0</v>
      </c>
      <c r="G38" s="117"/>
      <c r="H38" s="118"/>
      <c r="I38" s="118"/>
      <c r="J38" s="119"/>
      <c r="K38" s="118"/>
      <c r="L38" s="118"/>
      <c r="M38" s="120"/>
      <c r="N38" s="118"/>
      <c r="O38" s="118"/>
      <c r="P38" s="119">
        <v>13</v>
      </c>
      <c r="Q38" s="118"/>
      <c r="R38" s="121">
        <v>1</v>
      </c>
      <c r="S38" s="118"/>
      <c r="T38" s="118"/>
      <c r="U38" s="118"/>
      <c r="V38" s="119"/>
      <c r="W38" s="118"/>
      <c r="X38" s="118"/>
      <c r="Y38" s="21" t="s">
        <v>43</v>
      </c>
      <c r="Z38" s="3"/>
      <c r="AA38" s="44">
        <f t="shared" si="15"/>
        <v>4</v>
      </c>
      <c r="AB38" s="43" t="str">
        <f t="shared" si="4"/>
        <v>4</v>
      </c>
    </row>
    <row r="39" spans="1:28" s="37" customFormat="1" ht="15.75">
      <c r="A39" s="1" t="s">
        <v>14</v>
      </c>
      <c r="B39" s="23" t="s">
        <v>71</v>
      </c>
      <c r="C39" s="38">
        <f t="shared" si="12"/>
        <v>26</v>
      </c>
      <c r="D39" s="39">
        <f t="shared" si="13"/>
        <v>2</v>
      </c>
      <c r="E39" s="40">
        <f t="shared" si="14"/>
        <v>26</v>
      </c>
      <c r="F39" s="41">
        <f>SUM(H39,K39,N39,Q39,T39,W39)</f>
        <v>0</v>
      </c>
      <c r="G39" s="117">
        <v>26</v>
      </c>
      <c r="H39" s="118"/>
      <c r="I39" s="118">
        <v>2</v>
      </c>
      <c r="J39" s="119"/>
      <c r="K39" s="118"/>
      <c r="L39" s="118"/>
      <c r="M39" s="120"/>
      <c r="N39" s="118"/>
      <c r="O39" s="118"/>
      <c r="P39" s="119"/>
      <c r="Q39" s="118"/>
      <c r="R39" s="121"/>
      <c r="S39" s="118"/>
      <c r="T39" s="118"/>
      <c r="U39" s="118"/>
      <c r="V39" s="119"/>
      <c r="W39" s="118"/>
      <c r="X39" s="118"/>
      <c r="Y39" s="21" t="s">
        <v>43</v>
      </c>
      <c r="Z39" s="3"/>
      <c r="AA39" s="44">
        <f t="shared" si="15"/>
        <v>1</v>
      </c>
      <c r="AB39" s="43" t="str">
        <f t="shared" si="4"/>
        <v>1</v>
      </c>
    </row>
    <row r="40" spans="1:28" s="165" customFormat="1" ht="15.75">
      <c r="A40" s="1" t="s">
        <v>15</v>
      </c>
      <c r="B40" s="23" t="s">
        <v>110</v>
      </c>
      <c r="C40" s="38">
        <f>SUM(E40:F40)</f>
        <v>13</v>
      </c>
      <c r="D40" s="39">
        <f t="shared" si="13"/>
        <v>0</v>
      </c>
      <c r="E40" s="40">
        <f>SUM(G40,J40,M40,P40,S40,V40)</f>
        <v>0</v>
      </c>
      <c r="F40" s="41">
        <f>SUM(H40,K40,N40,Q40,T40,W40)</f>
        <v>13</v>
      </c>
      <c r="G40" s="117"/>
      <c r="H40" s="118">
        <v>13</v>
      </c>
      <c r="I40" s="118">
        <v>0</v>
      </c>
      <c r="J40" s="119"/>
      <c r="K40" s="118"/>
      <c r="L40" s="118"/>
      <c r="M40" s="120"/>
      <c r="N40" s="118"/>
      <c r="O40" s="118"/>
      <c r="P40" s="119"/>
      <c r="Q40" s="118"/>
      <c r="R40" s="121"/>
      <c r="S40" s="118"/>
      <c r="T40" s="118"/>
      <c r="U40" s="118"/>
      <c r="V40" s="119"/>
      <c r="W40" s="118"/>
      <c r="X40" s="118"/>
      <c r="Y40" s="21" t="s">
        <v>43</v>
      </c>
      <c r="Z40" s="3"/>
      <c r="AA40" s="44">
        <f t="shared" si="15"/>
        <v>0</v>
      </c>
      <c r="AB40" s="166" t="str">
        <f t="shared" si="4"/>
        <v>0</v>
      </c>
    </row>
    <row r="41" spans="1:28" s="37" customFormat="1" ht="16.5" thickBot="1">
      <c r="A41" s="157" t="s">
        <v>109</v>
      </c>
      <c r="B41" s="4" t="s">
        <v>90</v>
      </c>
      <c r="C41" s="38">
        <f>SUM(E41:F41)</f>
        <v>65</v>
      </c>
      <c r="D41" s="39">
        <f t="shared" si="13"/>
        <v>0</v>
      </c>
      <c r="E41" s="40">
        <f>SUM(G41,J41,M41,P41,S41,V41)</f>
        <v>0</v>
      </c>
      <c r="F41" s="41">
        <f>SUM(H41,K41,N41,Q41,T41,W41)</f>
        <v>65</v>
      </c>
      <c r="G41" s="117"/>
      <c r="H41" s="118">
        <v>13</v>
      </c>
      <c r="I41" s="118">
        <v>0</v>
      </c>
      <c r="J41" s="119"/>
      <c r="K41" s="118">
        <v>13</v>
      </c>
      <c r="L41" s="118">
        <v>0</v>
      </c>
      <c r="M41" s="120"/>
      <c r="N41" s="118">
        <v>13</v>
      </c>
      <c r="O41" s="118">
        <v>0</v>
      </c>
      <c r="P41" s="119"/>
      <c r="Q41" s="118">
        <v>13</v>
      </c>
      <c r="R41" s="121">
        <v>0</v>
      </c>
      <c r="S41" s="118"/>
      <c r="T41" s="118">
        <v>13</v>
      </c>
      <c r="U41" s="118">
        <v>0</v>
      </c>
      <c r="V41" s="119"/>
      <c r="W41" s="118"/>
      <c r="X41" s="118"/>
      <c r="Y41" s="21" t="s">
        <v>43</v>
      </c>
      <c r="Z41" s="3"/>
      <c r="AA41" s="49">
        <v>2</v>
      </c>
      <c r="AB41" s="43" t="str">
        <f t="shared" si="4"/>
        <v>2</v>
      </c>
    </row>
    <row r="42" spans="1:28" s="37" customFormat="1" ht="15.75" thickBot="1">
      <c r="A42" s="55"/>
      <c r="B42" s="51"/>
      <c r="C42" s="50">
        <f aca="true" t="shared" si="16" ref="C42:X42">SUM(C34:C41)</f>
        <v>325</v>
      </c>
      <c r="D42" s="67">
        <f t="shared" si="16"/>
        <v>19</v>
      </c>
      <c r="E42" s="52">
        <f t="shared" si="16"/>
        <v>104</v>
      </c>
      <c r="F42" s="68">
        <f t="shared" si="16"/>
        <v>221</v>
      </c>
      <c r="G42" s="69">
        <f t="shared" si="16"/>
        <v>65</v>
      </c>
      <c r="H42" s="70">
        <f t="shared" si="16"/>
        <v>78</v>
      </c>
      <c r="I42" s="70">
        <f t="shared" si="16"/>
        <v>9</v>
      </c>
      <c r="J42" s="71">
        <f t="shared" si="16"/>
        <v>26</v>
      </c>
      <c r="K42" s="70">
        <f t="shared" si="16"/>
        <v>52</v>
      </c>
      <c r="L42" s="70">
        <f t="shared" si="16"/>
        <v>5</v>
      </c>
      <c r="M42" s="72">
        <f t="shared" si="16"/>
        <v>0</v>
      </c>
      <c r="N42" s="70">
        <f t="shared" si="16"/>
        <v>39</v>
      </c>
      <c r="O42" s="70">
        <f t="shared" si="16"/>
        <v>2</v>
      </c>
      <c r="P42" s="71">
        <f t="shared" si="16"/>
        <v>13</v>
      </c>
      <c r="Q42" s="70">
        <f t="shared" si="16"/>
        <v>39</v>
      </c>
      <c r="R42" s="73">
        <f t="shared" si="16"/>
        <v>3</v>
      </c>
      <c r="S42" s="70">
        <f t="shared" si="16"/>
        <v>0</v>
      </c>
      <c r="T42" s="70">
        <f t="shared" si="16"/>
        <v>13</v>
      </c>
      <c r="U42" s="70">
        <f t="shared" si="16"/>
        <v>0</v>
      </c>
      <c r="V42" s="71">
        <f t="shared" si="16"/>
        <v>0</v>
      </c>
      <c r="W42" s="70">
        <f t="shared" si="16"/>
        <v>0</v>
      </c>
      <c r="X42" s="70">
        <f t="shared" si="16"/>
        <v>0</v>
      </c>
      <c r="Y42" s="74"/>
      <c r="Z42" s="52"/>
      <c r="AA42" s="53"/>
      <c r="AB42" s="43">
        <f t="shared" si="4"/>
      </c>
    </row>
    <row r="43" spans="1:28" s="37" customFormat="1" ht="15.75">
      <c r="A43" s="203" t="s">
        <v>54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5"/>
      <c r="AB43" s="43">
        <f t="shared" si="4"/>
      </c>
    </row>
    <row r="44" spans="1:28" s="37" customFormat="1" ht="15.75">
      <c r="A44" s="24" t="s">
        <v>9</v>
      </c>
      <c r="B44" s="25" t="s">
        <v>56</v>
      </c>
      <c r="C44" s="75">
        <f>SUM(E44:F44)</f>
        <v>104</v>
      </c>
      <c r="D44" s="39">
        <f>SUM(I44,L44,O44,R44,U44,X44)</f>
        <v>8</v>
      </c>
      <c r="E44" s="40">
        <f>SUM(G44,J44,M44,P44,S44,V44)</f>
        <v>0</v>
      </c>
      <c r="F44" s="76">
        <f>SUM(H44,K44,N44,Q44,T44,W44)</f>
        <v>104</v>
      </c>
      <c r="G44" s="26"/>
      <c r="H44" s="10"/>
      <c r="I44" s="27"/>
      <c r="J44" s="12"/>
      <c r="K44" s="10"/>
      <c r="L44" s="11"/>
      <c r="M44" s="17"/>
      <c r="N44" s="11"/>
      <c r="O44" s="11"/>
      <c r="P44" s="16"/>
      <c r="Q44" s="11">
        <v>104</v>
      </c>
      <c r="R44" s="18">
        <v>8</v>
      </c>
      <c r="S44" s="11"/>
      <c r="T44" s="11"/>
      <c r="U44" s="11"/>
      <c r="V44" s="16"/>
      <c r="W44" s="11"/>
      <c r="X44" s="11"/>
      <c r="Y44" s="19" t="s">
        <v>44</v>
      </c>
      <c r="Z44" s="20"/>
      <c r="AA44" s="42">
        <f>MAX(IF(I44&gt;0,1,0),IF(L44&gt;0,2,0),IF(O44&gt;0,3,0),IF(R44&gt;0,4,0),IF(U44&gt;0,5,0),IF(X44&gt;0,6,0))</f>
        <v>4</v>
      </c>
      <c r="AB44" s="43" t="str">
        <f t="shared" si="4"/>
        <v>4</v>
      </c>
    </row>
    <row r="45" spans="1:28" s="37" customFormat="1" ht="16.5" thickBot="1">
      <c r="A45" s="24" t="s">
        <v>10</v>
      </c>
      <c r="B45" s="28" t="s">
        <v>55</v>
      </c>
      <c r="C45" s="77">
        <f>SUM(E45:F45)</f>
        <v>104</v>
      </c>
      <c r="D45" s="46">
        <f>SUM(I45,L45,O45,R45,U45,X45)</f>
        <v>8</v>
      </c>
      <c r="E45" s="47">
        <f>SUM(G45,J45,M45,P45,S45,V45)</f>
        <v>0</v>
      </c>
      <c r="F45" s="78">
        <f>SUM(H45,K45,N45,Q45,T45,W45)</f>
        <v>104</v>
      </c>
      <c r="G45" s="26"/>
      <c r="H45" s="10"/>
      <c r="I45" s="27"/>
      <c r="J45" s="12"/>
      <c r="K45" s="10">
        <v>104</v>
      </c>
      <c r="L45" s="11">
        <v>8</v>
      </c>
      <c r="M45" s="17"/>
      <c r="N45" s="11"/>
      <c r="O45" s="11"/>
      <c r="P45" s="16"/>
      <c r="Q45" s="11"/>
      <c r="R45" s="18"/>
      <c r="S45" s="11"/>
      <c r="T45" s="11"/>
      <c r="U45" s="11"/>
      <c r="V45" s="16"/>
      <c r="W45" s="11"/>
      <c r="X45" s="11"/>
      <c r="Y45" s="21" t="s">
        <v>44</v>
      </c>
      <c r="Z45" s="29"/>
      <c r="AA45" s="49">
        <f>MAX(IF(I45&gt;0,1,0),IF(L45&gt;0,2,0),IF(O45&gt;0,3,0),IF(R45&gt;0,4,0),IF(U45&gt;0,5,0),IF(X45&gt;0,6,0))</f>
        <v>2</v>
      </c>
      <c r="AB45" s="43" t="str">
        <f t="shared" si="4"/>
        <v>2</v>
      </c>
    </row>
    <row r="46" spans="1:28" s="37" customFormat="1" ht="15.75" thickBot="1">
      <c r="A46" s="55"/>
      <c r="B46" s="79"/>
      <c r="C46" s="80">
        <f aca="true" t="shared" si="17" ref="C46:X46">SUM(C44:C45)</f>
        <v>208</v>
      </c>
      <c r="D46" s="81">
        <f t="shared" si="17"/>
        <v>16</v>
      </c>
      <c r="E46" s="82">
        <f t="shared" si="17"/>
        <v>0</v>
      </c>
      <c r="F46" s="83">
        <f t="shared" si="17"/>
        <v>208</v>
      </c>
      <c r="G46" s="55">
        <f t="shared" si="17"/>
        <v>0</v>
      </c>
      <c r="H46" s="80">
        <f t="shared" si="17"/>
        <v>0</v>
      </c>
      <c r="I46" s="70">
        <f t="shared" si="17"/>
        <v>0</v>
      </c>
      <c r="J46" s="81">
        <f t="shared" si="17"/>
        <v>0</v>
      </c>
      <c r="K46" s="80">
        <f t="shared" si="17"/>
        <v>104</v>
      </c>
      <c r="L46" s="70">
        <f t="shared" si="17"/>
        <v>8</v>
      </c>
      <c r="M46" s="84">
        <f t="shared" si="17"/>
        <v>0</v>
      </c>
      <c r="N46" s="80">
        <f t="shared" si="17"/>
        <v>0</v>
      </c>
      <c r="O46" s="70">
        <f t="shared" si="17"/>
        <v>0</v>
      </c>
      <c r="P46" s="81">
        <f t="shared" si="17"/>
        <v>0</v>
      </c>
      <c r="Q46" s="80">
        <f t="shared" si="17"/>
        <v>104</v>
      </c>
      <c r="R46" s="73">
        <f t="shared" si="17"/>
        <v>8</v>
      </c>
      <c r="S46" s="80">
        <f t="shared" si="17"/>
        <v>0</v>
      </c>
      <c r="T46" s="80">
        <f t="shared" si="17"/>
        <v>0</v>
      </c>
      <c r="U46" s="70">
        <f t="shared" si="17"/>
        <v>0</v>
      </c>
      <c r="V46" s="81">
        <f t="shared" si="17"/>
        <v>0</v>
      </c>
      <c r="W46" s="80">
        <f t="shared" si="17"/>
        <v>0</v>
      </c>
      <c r="X46" s="70">
        <f t="shared" si="17"/>
        <v>0</v>
      </c>
      <c r="Y46" s="85"/>
      <c r="Z46" s="84"/>
      <c r="AA46" s="86"/>
      <c r="AB46" s="43">
        <f t="shared" si="4"/>
      </c>
    </row>
    <row r="47" spans="1:28" s="37" customFormat="1" ht="16.5" thickTop="1">
      <c r="A47" s="215" t="s">
        <v>98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7"/>
      <c r="AB47" s="43">
        <f t="shared" si="4"/>
      </c>
    </row>
    <row r="48" spans="1:28" s="37" customFormat="1" ht="15.75">
      <c r="A48" s="206" t="s">
        <v>99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8"/>
      <c r="AB48" s="43">
        <f t="shared" si="4"/>
      </c>
    </row>
    <row r="49" spans="1:28" s="37" customFormat="1" ht="31.5">
      <c r="A49" s="1" t="s">
        <v>9</v>
      </c>
      <c r="B49" s="23" t="s">
        <v>86</v>
      </c>
      <c r="C49" s="38">
        <f>SUM(E49:F49)</f>
        <v>312</v>
      </c>
      <c r="D49" s="39">
        <f>SUM(I49,L49,O49,R49,U49,X49)</f>
        <v>24</v>
      </c>
      <c r="E49" s="40">
        <f>SUM(G49,J49,M49,P49,S49,V49)</f>
        <v>208</v>
      </c>
      <c r="F49" s="41">
        <f>SUM(H49,K49,N49,Q49,T49,W49)</f>
        <v>104</v>
      </c>
      <c r="G49" s="31">
        <f>G83</f>
        <v>52</v>
      </c>
      <c r="H49" s="5">
        <f aca="true" t="shared" si="18" ref="H49:X49">H83</f>
        <v>39</v>
      </c>
      <c r="I49" s="5">
        <f t="shared" si="18"/>
        <v>7</v>
      </c>
      <c r="J49" s="7">
        <f t="shared" si="18"/>
        <v>0</v>
      </c>
      <c r="K49" s="5">
        <f t="shared" si="18"/>
        <v>0</v>
      </c>
      <c r="L49" s="8">
        <f t="shared" si="18"/>
        <v>0</v>
      </c>
      <c r="M49" s="5">
        <f t="shared" si="18"/>
        <v>26</v>
      </c>
      <c r="N49" s="5">
        <f t="shared" si="18"/>
        <v>13</v>
      </c>
      <c r="O49" s="5">
        <f t="shared" si="18"/>
        <v>3</v>
      </c>
      <c r="P49" s="7">
        <f t="shared" si="18"/>
        <v>26</v>
      </c>
      <c r="Q49" s="5">
        <f t="shared" si="18"/>
        <v>13</v>
      </c>
      <c r="R49" s="8">
        <f t="shared" si="18"/>
        <v>3</v>
      </c>
      <c r="S49" s="5">
        <f t="shared" si="18"/>
        <v>26</v>
      </c>
      <c r="T49" s="5">
        <f t="shared" si="18"/>
        <v>0</v>
      </c>
      <c r="U49" s="5">
        <f t="shared" si="18"/>
        <v>2</v>
      </c>
      <c r="V49" s="7">
        <f t="shared" si="18"/>
        <v>78</v>
      </c>
      <c r="W49" s="5">
        <f t="shared" si="18"/>
        <v>39</v>
      </c>
      <c r="X49" s="8">
        <f t="shared" si="18"/>
        <v>9</v>
      </c>
      <c r="Y49" s="19"/>
      <c r="Z49" s="20"/>
      <c r="AA49" s="42"/>
      <c r="AB49" s="43">
        <f t="shared" si="4"/>
      </c>
    </row>
    <row r="50" spans="1:28" s="37" customFormat="1" ht="16.5" thickBot="1">
      <c r="A50" s="1" t="s">
        <v>10</v>
      </c>
      <c r="B50" s="23" t="s">
        <v>50</v>
      </c>
      <c r="C50" s="38">
        <f>SUM(E50:F50)</f>
        <v>312</v>
      </c>
      <c r="D50" s="39">
        <f>SUM(I50,L50,O50,R50,U50,X50)</f>
        <v>24</v>
      </c>
      <c r="E50" s="40">
        <f>SUM(G50,J50,M50,P50,S50,V50)</f>
        <v>208</v>
      </c>
      <c r="F50" s="41">
        <f>SUM(H50,K50,N50,Q50,T50,W50)</f>
        <v>104</v>
      </c>
      <c r="G50" s="26">
        <f>G93</f>
        <v>52</v>
      </c>
      <c r="H50" s="10">
        <f aca="true" t="shared" si="19" ref="H50:X50">H93</f>
        <v>39</v>
      </c>
      <c r="I50" s="10">
        <f t="shared" si="19"/>
        <v>7</v>
      </c>
      <c r="J50" s="12">
        <f t="shared" si="19"/>
        <v>0</v>
      </c>
      <c r="K50" s="10">
        <f t="shared" si="19"/>
        <v>0</v>
      </c>
      <c r="L50" s="13">
        <f t="shared" si="19"/>
        <v>0</v>
      </c>
      <c r="M50" s="10">
        <f t="shared" si="19"/>
        <v>26</v>
      </c>
      <c r="N50" s="10">
        <f t="shared" si="19"/>
        <v>13</v>
      </c>
      <c r="O50" s="10">
        <f t="shared" si="19"/>
        <v>3</v>
      </c>
      <c r="P50" s="12">
        <f t="shared" si="19"/>
        <v>26</v>
      </c>
      <c r="Q50" s="10">
        <f t="shared" si="19"/>
        <v>13</v>
      </c>
      <c r="R50" s="13">
        <f t="shared" si="19"/>
        <v>3</v>
      </c>
      <c r="S50" s="10">
        <f t="shared" si="19"/>
        <v>26</v>
      </c>
      <c r="T50" s="10">
        <f t="shared" si="19"/>
        <v>0</v>
      </c>
      <c r="U50" s="10">
        <f t="shared" si="19"/>
        <v>2</v>
      </c>
      <c r="V50" s="12">
        <f t="shared" si="19"/>
        <v>78</v>
      </c>
      <c r="W50" s="10">
        <f t="shared" si="19"/>
        <v>39</v>
      </c>
      <c r="X50" s="13">
        <f t="shared" si="19"/>
        <v>9</v>
      </c>
      <c r="Y50" s="21"/>
      <c r="Z50" s="22"/>
      <c r="AA50" s="44"/>
      <c r="AB50" s="43">
        <f t="shared" si="4"/>
      </c>
    </row>
    <row r="51" spans="1:28" s="37" customFormat="1" ht="16.5" thickBot="1">
      <c r="A51" s="50"/>
      <c r="B51" s="51"/>
      <c r="C51" s="50">
        <f>SUM(C49:C50)/2</f>
        <v>312</v>
      </c>
      <c r="D51" s="57">
        <f>SUM(D49:D50)/2</f>
        <v>24</v>
      </c>
      <c r="E51" s="58">
        <f>SUM(E49:E50)/2</f>
        <v>208</v>
      </c>
      <c r="F51" s="59">
        <f>SUM(F49:F50)/2</f>
        <v>104</v>
      </c>
      <c r="G51" s="50">
        <f aca="true" t="shared" si="20" ref="G51:X51">SUM(G49:G50)/2</f>
        <v>52</v>
      </c>
      <c r="H51" s="87">
        <f t="shared" si="20"/>
        <v>39</v>
      </c>
      <c r="I51" s="87">
        <f t="shared" si="20"/>
        <v>7</v>
      </c>
      <c r="J51" s="67">
        <f t="shared" si="20"/>
        <v>0</v>
      </c>
      <c r="K51" s="87">
        <f t="shared" si="20"/>
        <v>0</v>
      </c>
      <c r="L51" s="88">
        <f t="shared" si="20"/>
        <v>0</v>
      </c>
      <c r="M51" s="87">
        <f t="shared" si="20"/>
        <v>26</v>
      </c>
      <c r="N51" s="87">
        <f t="shared" si="20"/>
        <v>13</v>
      </c>
      <c r="O51" s="87">
        <f t="shared" si="20"/>
        <v>3</v>
      </c>
      <c r="P51" s="67">
        <f t="shared" si="20"/>
        <v>26</v>
      </c>
      <c r="Q51" s="87">
        <f t="shared" si="20"/>
        <v>13</v>
      </c>
      <c r="R51" s="88">
        <f t="shared" si="20"/>
        <v>3</v>
      </c>
      <c r="S51" s="87">
        <f t="shared" si="20"/>
        <v>26</v>
      </c>
      <c r="T51" s="87">
        <f t="shared" si="20"/>
        <v>0</v>
      </c>
      <c r="U51" s="87">
        <f t="shared" si="20"/>
        <v>2</v>
      </c>
      <c r="V51" s="67">
        <f t="shared" si="20"/>
        <v>78</v>
      </c>
      <c r="W51" s="87">
        <f t="shared" si="20"/>
        <v>39</v>
      </c>
      <c r="X51" s="88">
        <f t="shared" si="20"/>
        <v>9</v>
      </c>
      <c r="Y51" s="74"/>
      <c r="Z51" s="52"/>
      <c r="AA51" s="53"/>
      <c r="AB51" s="43">
        <f t="shared" si="4"/>
      </c>
    </row>
    <row r="52" spans="1:28" s="37" customFormat="1" ht="30.75" customHeight="1">
      <c r="A52" s="195" t="s">
        <v>100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7"/>
      <c r="AB52" s="43">
        <f t="shared" si="4"/>
      </c>
    </row>
    <row r="53" spans="1:28" s="37" customFormat="1" ht="31.5">
      <c r="A53" s="1" t="s">
        <v>9</v>
      </c>
      <c r="B53" s="23" t="s">
        <v>101</v>
      </c>
      <c r="C53" s="38">
        <f>SUM(E53:F53)</f>
        <v>104</v>
      </c>
      <c r="D53" s="39">
        <f>SUM(I53,L53,O53,R53,U53,X53)</f>
        <v>8</v>
      </c>
      <c r="E53" s="40">
        <f aca="true" t="shared" si="21" ref="E53:F55">SUM(G53,J53,M53,P53,S53,V53)</f>
        <v>0</v>
      </c>
      <c r="F53" s="41">
        <f t="shared" si="21"/>
        <v>104</v>
      </c>
      <c r="G53" s="15"/>
      <c r="H53" s="11"/>
      <c r="I53" s="11"/>
      <c r="J53" s="158"/>
      <c r="K53" s="159"/>
      <c r="L53" s="159"/>
      <c r="M53" s="17"/>
      <c r="N53" s="11">
        <v>26</v>
      </c>
      <c r="O53" s="11">
        <v>2</v>
      </c>
      <c r="P53" s="16"/>
      <c r="Q53" s="11">
        <v>26</v>
      </c>
      <c r="R53" s="18">
        <v>2</v>
      </c>
      <c r="S53" s="11"/>
      <c r="T53" s="11">
        <v>26</v>
      </c>
      <c r="U53" s="11">
        <v>2</v>
      </c>
      <c r="V53" s="16"/>
      <c r="W53" s="11">
        <v>26</v>
      </c>
      <c r="X53" s="11">
        <v>2</v>
      </c>
      <c r="Y53" s="19" t="s">
        <v>43</v>
      </c>
      <c r="Z53" s="20"/>
      <c r="AA53" s="42">
        <f>MAX(IF(I53&gt;0,1,0),IF(L53&gt;0,2,0),IF(O53&gt;0,3,0),IF(R53&gt;0,4,0),IF(U53&gt;0,5,0),IF(X53&gt;0,6,0))</f>
        <v>6</v>
      </c>
      <c r="AB53" s="43" t="str">
        <f t="shared" si="4"/>
        <v>6</v>
      </c>
    </row>
    <row r="54" spans="1:28" s="37" customFormat="1" ht="19.5" customHeight="1">
      <c r="A54" s="1" t="s">
        <v>10</v>
      </c>
      <c r="B54" s="163" t="s">
        <v>107</v>
      </c>
      <c r="C54" s="38">
        <f>SUM(E54:F54)</f>
        <v>351</v>
      </c>
      <c r="D54" s="39">
        <f>SUM(I54,L54,O54,R54,U54,X54)</f>
        <v>27</v>
      </c>
      <c r="E54" s="40">
        <f>SUM(G54,J54,M54,P54,S54,V54)</f>
        <v>351</v>
      </c>
      <c r="F54" s="41">
        <f>SUM(H54,K54,N54,Q54,T54,W54)</f>
        <v>0</v>
      </c>
      <c r="G54" s="15"/>
      <c r="H54" s="11"/>
      <c r="I54" s="11"/>
      <c r="J54" s="16">
        <v>39</v>
      </c>
      <c r="K54" s="11"/>
      <c r="L54" s="11">
        <v>3</v>
      </c>
      <c r="M54" s="17">
        <v>78</v>
      </c>
      <c r="N54" s="11"/>
      <c r="O54" s="11">
        <v>6</v>
      </c>
      <c r="P54" s="16">
        <v>78</v>
      </c>
      <c r="Q54" s="11"/>
      <c r="R54" s="18">
        <v>6</v>
      </c>
      <c r="S54" s="11">
        <v>78</v>
      </c>
      <c r="T54" s="11"/>
      <c r="U54" s="11">
        <v>6</v>
      </c>
      <c r="V54" s="16">
        <v>78</v>
      </c>
      <c r="W54" s="11"/>
      <c r="X54" s="11">
        <v>6</v>
      </c>
      <c r="Y54" s="21" t="s">
        <v>43</v>
      </c>
      <c r="Z54" s="22"/>
      <c r="AA54" s="44">
        <f>MAX(IF(I54&gt;0,1,0),IF(L54&gt;0,2,0),IF(O54&gt;0,3,0),IF(R54&gt;0,4,0),IF(U54&gt;0,5,0),IF(X54&gt;0,6,0))</f>
        <v>6</v>
      </c>
      <c r="AB54" s="43" t="str">
        <f t="shared" si="4"/>
        <v>6</v>
      </c>
    </row>
    <row r="55" spans="1:28" s="37" customFormat="1" ht="32.25" thickBot="1">
      <c r="A55" s="156" t="s">
        <v>11</v>
      </c>
      <c r="B55" s="160" t="s">
        <v>108</v>
      </c>
      <c r="C55" s="152">
        <f>SUM(E55:F55)</f>
        <v>195</v>
      </c>
      <c r="D55" s="153">
        <f>SUM(I55,L55,O55,R55,U55,X55)</f>
        <v>15</v>
      </c>
      <c r="E55" s="154">
        <f t="shared" si="21"/>
        <v>0</v>
      </c>
      <c r="F55" s="155">
        <f t="shared" si="21"/>
        <v>195</v>
      </c>
      <c r="G55" s="15"/>
      <c r="H55" s="11"/>
      <c r="I55" s="11"/>
      <c r="J55" s="16"/>
      <c r="K55" s="11">
        <v>52</v>
      </c>
      <c r="L55" s="11">
        <v>4</v>
      </c>
      <c r="M55" s="17"/>
      <c r="N55" s="11">
        <v>39</v>
      </c>
      <c r="O55" s="11">
        <v>3</v>
      </c>
      <c r="P55" s="16"/>
      <c r="Q55" s="11">
        <v>39</v>
      </c>
      <c r="R55" s="18">
        <v>3</v>
      </c>
      <c r="S55" s="11"/>
      <c r="T55" s="11">
        <v>39</v>
      </c>
      <c r="U55" s="11">
        <v>3</v>
      </c>
      <c r="V55" s="16"/>
      <c r="W55" s="11">
        <v>26</v>
      </c>
      <c r="X55" s="11">
        <v>2</v>
      </c>
      <c r="Y55" s="21" t="s">
        <v>43</v>
      </c>
      <c r="Z55" s="22"/>
      <c r="AA55" s="44">
        <f>MAX(IF(I55&gt;0,1,0),IF(L55&gt;0,2,0),IF(O55&gt;0,3,0),IF(R55&gt;0,4,0),IF(U55&gt;0,5,0),IF(X55&gt;0,6,0))</f>
        <v>6</v>
      </c>
      <c r="AB55" s="43" t="str">
        <f t="shared" si="4"/>
        <v>6</v>
      </c>
    </row>
    <row r="56" spans="1:27" s="37" customFormat="1" ht="16.5" thickBot="1">
      <c r="A56" s="55"/>
      <c r="B56" s="79"/>
      <c r="C56" s="55">
        <f aca="true" t="shared" si="22" ref="C56:X56">SUM(C53:C55)</f>
        <v>650</v>
      </c>
      <c r="D56" s="89">
        <f t="shared" si="22"/>
        <v>50</v>
      </c>
      <c r="E56" s="90">
        <f t="shared" si="22"/>
        <v>351</v>
      </c>
      <c r="F56" s="91">
        <f t="shared" si="22"/>
        <v>299</v>
      </c>
      <c r="G56" s="55">
        <f t="shared" si="22"/>
        <v>0</v>
      </c>
      <c r="H56" s="80">
        <f t="shared" si="22"/>
        <v>0</v>
      </c>
      <c r="I56" s="70">
        <f t="shared" si="22"/>
        <v>0</v>
      </c>
      <c r="J56" s="71">
        <f t="shared" si="22"/>
        <v>39</v>
      </c>
      <c r="K56" s="70">
        <f t="shared" si="22"/>
        <v>52</v>
      </c>
      <c r="L56" s="70">
        <f t="shared" si="22"/>
        <v>7</v>
      </c>
      <c r="M56" s="84">
        <f t="shared" si="22"/>
        <v>78</v>
      </c>
      <c r="N56" s="80">
        <f t="shared" si="22"/>
        <v>65</v>
      </c>
      <c r="O56" s="70">
        <f t="shared" si="22"/>
        <v>11</v>
      </c>
      <c r="P56" s="81">
        <f t="shared" si="22"/>
        <v>78</v>
      </c>
      <c r="Q56" s="80">
        <f t="shared" si="22"/>
        <v>65</v>
      </c>
      <c r="R56" s="73">
        <f t="shared" si="22"/>
        <v>11</v>
      </c>
      <c r="S56" s="80">
        <f t="shared" si="22"/>
        <v>78</v>
      </c>
      <c r="T56" s="80">
        <f t="shared" si="22"/>
        <v>65</v>
      </c>
      <c r="U56" s="70">
        <f t="shared" si="22"/>
        <v>11</v>
      </c>
      <c r="V56" s="81">
        <f t="shared" si="22"/>
        <v>78</v>
      </c>
      <c r="W56" s="80">
        <f t="shared" si="22"/>
        <v>52</v>
      </c>
      <c r="X56" s="70">
        <f t="shared" si="22"/>
        <v>10</v>
      </c>
      <c r="Y56" s="85"/>
      <c r="Z56" s="52"/>
      <c r="AA56" s="53"/>
    </row>
    <row r="57" spans="1:27" s="37" customFormat="1" ht="18" customHeight="1" thickBot="1" thickTop="1">
      <c r="A57" s="323"/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</row>
    <row r="58" spans="1:27" s="37" customFormat="1" ht="27" customHeight="1" thickBot="1" thickTop="1">
      <c r="A58" s="257" t="s">
        <v>19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</row>
    <row r="59" spans="1:27" s="33" customFormat="1" ht="13.5" customHeight="1" thickTop="1">
      <c r="A59" s="295" t="s">
        <v>29</v>
      </c>
      <c r="B59" s="296"/>
      <c r="C59" s="220" t="s">
        <v>25</v>
      </c>
      <c r="D59" s="221"/>
      <c r="E59" s="220" t="s">
        <v>21</v>
      </c>
      <c r="F59" s="227"/>
      <c r="G59" s="198" t="s">
        <v>0</v>
      </c>
      <c r="H59" s="199"/>
      <c r="I59" s="199"/>
      <c r="J59" s="199"/>
      <c r="K59" s="199"/>
      <c r="L59" s="200"/>
      <c r="M59" s="209" t="s">
        <v>1</v>
      </c>
      <c r="N59" s="199"/>
      <c r="O59" s="199"/>
      <c r="P59" s="199"/>
      <c r="Q59" s="199"/>
      <c r="R59" s="210"/>
      <c r="S59" s="229" t="s">
        <v>2</v>
      </c>
      <c r="T59" s="230"/>
      <c r="U59" s="230"/>
      <c r="V59" s="230"/>
      <c r="W59" s="230"/>
      <c r="X59" s="231"/>
      <c r="Y59" s="310" t="s">
        <v>25</v>
      </c>
      <c r="Z59" s="311"/>
      <c r="AA59" s="312"/>
    </row>
    <row r="60" spans="1:27" s="33" customFormat="1" ht="12.75" customHeight="1">
      <c r="A60" s="297"/>
      <c r="B60" s="298"/>
      <c r="C60" s="222"/>
      <c r="D60" s="223"/>
      <c r="E60" s="222"/>
      <c r="F60" s="228"/>
      <c r="G60" s="319" t="s">
        <v>3</v>
      </c>
      <c r="H60" s="225"/>
      <c r="I60" s="226"/>
      <c r="J60" s="225" t="s">
        <v>4</v>
      </c>
      <c r="K60" s="225"/>
      <c r="L60" s="309"/>
      <c r="M60" s="224" t="s">
        <v>5</v>
      </c>
      <c r="N60" s="225"/>
      <c r="O60" s="226"/>
      <c r="P60" s="225" t="s">
        <v>6</v>
      </c>
      <c r="Q60" s="225"/>
      <c r="R60" s="226"/>
      <c r="S60" s="224" t="s">
        <v>7</v>
      </c>
      <c r="T60" s="225"/>
      <c r="U60" s="226"/>
      <c r="V60" s="232" t="s">
        <v>8</v>
      </c>
      <c r="W60" s="232"/>
      <c r="X60" s="233"/>
      <c r="Y60" s="313"/>
      <c r="Z60" s="314"/>
      <c r="AA60" s="315"/>
    </row>
    <row r="61" spans="1:27" s="33" customFormat="1" ht="12.75" customHeight="1" thickBot="1">
      <c r="A61" s="299"/>
      <c r="B61" s="300"/>
      <c r="C61" s="92" t="s">
        <v>26</v>
      </c>
      <c r="D61" s="93" t="s">
        <v>22</v>
      </c>
      <c r="E61" s="94" t="s">
        <v>24</v>
      </c>
      <c r="F61" s="95" t="s">
        <v>23</v>
      </c>
      <c r="G61" s="168" t="s">
        <v>24</v>
      </c>
      <c r="H61" s="169" t="s">
        <v>23</v>
      </c>
      <c r="I61" s="170" t="s">
        <v>22</v>
      </c>
      <c r="J61" s="167" t="s">
        <v>24</v>
      </c>
      <c r="K61" s="150" t="s">
        <v>23</v>
      </c>
      <c r="L61" s="96" t="s">
        <v>22</v>
      </c>
      <c r="M61" s="171" t="s">
        <v>24</v>
      </c>
      <c r="N61" s="169" t="s">
        <v>23</v>
      </c>
      <c r="O61" s="170" t="s">
        <v>22</v>
      </c>
      <c r="P61" s="167" t="s">
        <v>24</v>
      </c>
      <c r="Q61" s="150" t="s">
        <v>23</v>
      </c>
      <c r="R61" s="96" t="s">
        <v>22</v>
      </c>
      <c r="S61" s="171" t="s">
        <v>24</v>
      </c>
      <c r="T61" s="169" t="s">
        <v>23</v>
      </c>
      <c r="U61" s="170" t="s">
        <v>22</v>
      </c>
      <c r="V61" s="167" t="s">
        <v>24</v>
      </c>
      <c r="W61" s="150" t="s">
        <v>23</v>
      </c>
      <c r="X61" s="96" t="s">
        <v>22</v>
      </c>
      <c r="Y61" s="301" t="s">
        <v>26</v>
      </c>
      <c r="Z61" s="302"/>
      <c r="AA61" s="97" t="s">
        <v>22</v>
      </c>
    </row>
    <row r="62" spans="1:27" s="99" customFormat="1" ht="26.25" customHeight="1" thickTop="1">
      <c r="A62" s="265" t="s">
        <v>47</v>
      </c>
      <c r="B62" s="266"/>
      <c r="C62" s="172">
        <f>SUM(G62,J62,M62,P62,S62,V62)</f>
        <v>403</v>
      </c>
      <c r="D62" s="98">
        <f>D18</f>
        <v>31</v>
      </c>
      <c r="E62" s="234">
        <f>SUM(E18,E32,E42,E46,E51,E56)</f>
        <v>1144</v>
      </c>
      <c r="F62" s="234">
        <f>SUM(F18,F32,F42,F46,F51,F56)</f>
        <v>1274</v>
      </c>
      <c r="G62" s="218">
        <f>SUM(G18:H18)</f>
        <v>130</v>
      </c>
      <c r="H62" s="184"/>
      <c r="I62" s="180">
        <f>SUM(I18,I32,I42,I51,I56)</f>
        <v>30</v>
      </c>
      <c r="J62" s="183">
        <f>SUM(J18:K18)</f>
        <v>117</v>
      </c>
      <c r="K62" s="184"/>
      <c r="L62" s="180">
        <f>SUM(L18,L32,L42,L46,L51,L56)</f>
        <v>30</v>
      </c>
      <c r="M62" s="219">
        <f>SUM(M18:N18)</f>
        <v>156</v>
      </c>
      <c r="N62" s="184"/>
      <c r="O62" s="180">
        <f>SUM(O18,O32,O42,O51,O56)</f>
        <v>30</v>
      </c>
      <c r="P62" s="183">
        <f>SUM(P18:Q18)</f>
        <v>0</v>
      </c>
      <c r="Q62" s="184"/>
      <c r="R62" s="180">
        <f>SUM(R18,R32,R42,R46,R51,R56)</f>
        <v>30</v>
      </c>
      <c r="S62" s="219">
        <f>SUM(S18:T18)</f>
        <v>0</v>
      </c>
      <c r="T62" s="184"/>
      <c r="U62" s="180">
        <f>SUM(U18,U32,U42,U51,U56)</f>
        <v>30</v>
      </c>
      <c r="V62" s="183">
        <f>SUM(V18:W18)</f>
        <v>0</v>
      </c>
      <c r="W62" s="184"/>
      <c r="X62" s="180">
        <f>SUM(X18,X32,X42,X51,X56)</f>
        <v>30</v>
      </c>
      <c r="Y62" s="251">
        <f>SUM(E62,F62)</f>
        <v>2418</v>
      </c>
      <c r="Z62" s="252"/>
      <c r="AA62" s="248">
        <f>SUM(I62,L62,O62,R62,U62,X62)</f>
        <v>180</v>
      </c>
    </row>
    <row r="63" spans="1:27" s="99" customFormat="1" ht="20.25" customHeight="1">
      <c r="A63" s="237" t="s">
        <v>57</v>
      </c>
      <c r="B63" s="238"/>
      <c r="C63" s="174">
        <f>SUM(G63,J63,M63,P63,S63,V63)</f>
        <v>520</v>
      </c>
      <c r="D63" s="100">
        <f>D32</f>
        <v>40</v>
      </c>
      <c r="E63" s="235"/>
      <c r="F63" s="235"/>
      <c r="G63" s="185">
        <f>SUM(G32+H32)</f>
        <v>52</v>
      </c>
      <c r="H63" s="176"/>
      <c r="I63" s="181"/>
      <c r="J63" s="175">
        <f>SUM(J32:K32)</f>
        <v>13</v>
      </c>
      <c r="K63" s="176"/>
      <c r="L63" s="181"/>
      <c r="M63" s="177">
        <f>SUM(M32:N32)</f>
        <v>26</v>
      </c>
      <c r="N63" s="176"/>
      <c r="O63" s="181"/>
      <c r="P63" s="175">
        <f>SUM(P32:Q32)</f>
        <v>65</v>
      </c>
      <c r="Q63" s="176"/>
      <c r="R63" s="181"/>
      <c r="S63" s="177">
        <f>SUM(S32:T32)</f>
        <v>221</v>
      </c>
      <c r="T63" s="176"/>
      <c r="U63" s="181"/>
      <c r="V63" s="175">
        <f>SUM(V32:W32)</f>
        <v>143</v>
      </c>
      <c r="W63" s="176"/>
      <c r="X63" s="181"/>
      <c r="Y63" s="253"/>
      <c r="Z63" s="254"/>
      <c r="AA63" s="249"/>
    </row>
    <row r="64" spans="1:27" s="99" customFormat="1" ht="23.25" customHeight="1">
      <c r="A64" s="237" t="s">
        <v>48</v>
      </c>
      <c r="B64" s="238"/>
      <c r="C64" s="174">
        <f>SUM(G64,J64,M64,P64,S64,V64)</f>
        <v>325</v>
      </c>
      <c r="D64" s="101">
        <f>D42</f>
        <v>19</v>
      </c>
      <c r="E64" s="235"/>
      <c r="F64" s="235"/>
      <c r="G64" s="185">
        <f>SUM(G42:H42)</f>
        <v>143</v>
      </c>
      <c r="H64" s="176"/>
      <c r="I64" s="181"/>
      <c r="J64" s="175">
        <f>SUM(J42:K42)</f>
        <v>78</v>
      </c>
      <c r="K64" s="176"/>
      <c r="L64" s="181"/>
      <c r="M64" s="177">
        <f>SUM(M42:N42)</f>
        <v>39</v>
      </c>
      <c r="N64" s="176"/>
      <c r="O64" s="181"/>
      <c r="P64" s="175">
        <f>SUM(P42:Q42)</f>
        <v>52</v>
      </c>
      <c r="Q64" s="176"/>
      <c r="R64" s="181"/>
      <c r="S64" s="178">
        <f>SUM(S42:T42)</f>
        <v>13</v>
      </c>
      <c r="T64" s="179"/>
      <c r="U64" s="181"/>
      <c r="V64" s="175">
        <f>SUM(V42:W42)</f>
        <v>0</v>
      </c>
      <c r="W64" s="176"/>
      <c r="X64" s="181"/>
      <c r="Y64" s="253"/>
      <c r="Z64" s="254"/>
      <c r="AA64" s="249"/>
    </row>
    <row r="65" spans="1:27" s="99" customFormat="1" ht="22.5" customHeight="1">
      <c r="A65" s="237" t="s">
        <v>49</v>
      </c>
      <c r="B65" s="238"/>
      <c r="C65" s="174">
        <f>SUM(G65,J65,M65,P65,S65,V65)</f>
        <v>208</v>
      </c>
      <c r="D65" s="102">
        <f>D46</f>
        <v>16</v>
      </c>
      <c r="E65" s="235"/>
      <c r="F65" s="235"/>
      <c r="G65" s="185">
        <f>SUM(G46:H46)</f>
        <v>0</v>
      </c>
      <c r="H65" s="176"/>
      <c r="I65" s="181"/>
      <c r="J65" s="175">
        <f>SUM(J46:K46)</f>
        <v>104</v>
      </c>
      <c r="K65" s="176"/>
      <c r="L65" s="181"/>
      <c r="M65" s="177">
        <f>SUM(M46:N46)</f>
        <v>0</v>
      </c>
      <c r="N65" s="176"/>
      <c r="O65" s="181"/>
      <c r="P65" s="175">
        <f>SUM(P46:Q46)</f>
        <v>104</v>
      </c>
      <c r="Q65" s="176"/>
      <c r="R65" s="181"/>
      <c r="S65" s="177">
        <f>SUM(S46:T46)</f>
        <v>0</v>
      </c>
      <c r="T65" s="176"/>
      <c r="U65" s="181"/>
      <c r="V65" s="175">
        <f>SUM(V46:W46)</f>
        <v>0</v>
      </c>
      <c r="W65" s="176"/>
      <c r="X65" s="181"/>
      <c r="Y65" s="253"/>
      <c r="Z65" s="254"/>
      <c r="AA65" s="249"/>
    </row>
    <row r="66" spans="1:27" s="99" customFormat="1" ht="21.75" customHeight="1">
      <c r="A66" s="258" t="s">
        <v>102</v>
      </c>
      <c r="B66" s="259"/>
      <c r="C66" s="174">
        <f>SUM(G66,J66,M66,P66,S66,V66)</f>
        <v>962</v>
      </c>
      <c r="D66" s="103">
        <f>SUM(D51,D56)</f>
        <v>74</v>
      </c>
      <c r="E66" s="235"/>
      <c r="F66" s="235"/>
      <c r="G66" s="185">
        <f>SUM(G51,H51,G56,H56)</f>
        <v>91</v>
      </c>
      <c r="H66" s="176"/>
      <c r="I66" s="241"/>
      <c r="J66" s="175">
        <f>SUM(J51,K51,J56,K56)</f>
        <v>91</v>
      </c>
      <c r="K66" s="176"/>
      <c r="L66" s="241"/>
      <c r="M66" s="177">
        <f>SUM(M51,N51,M56,N56)</f>
        <v>182</v>
      </c>
      <c r="N66" s="176"/>
      <c r="O66" s="241"/>
      <c r="P66" s="175">
        <f>SUM(P51,Q51,P56,Q56)</f>
        <v>182</v>
      </c>
      <c r="Q66" s="176"/>
      <c r="R66" s="182"/>
      <c r="S66" s="177">
        <f>SUM(S51,T51,S56,T56)</f>
        <v>169</v>
      </c>
      <c r="T66" s="176"/>
      <c r="U66" s="182"/>
      <c r="V66" s="175">
        <f>SUM(V51,W51,V56,W56)</f>
        <v>247</v>
      </c>
      <c r="W66" s="176"/>
      <c r="X66" s="241"/>
      <c r="Y66" s="253"/>
      <c r="Z66" s="254"/>
      <c r="AA66" s="249"/>
    </row>
    <row r="67" spans="1:27" s="99" customFormat="1" ht="22.5" customHeight="1" thickBot="1">
      <c r="A67" s="239" t="s">
        <v>103</v>
      </c>
      <c r="B67" s="240"/>
      <c r="C67" s="173">
        <f>C66/Y62</f>
        <v>0.3978494623655914</v>
      </c>
      <c r="D67" s="104">
        <f>D66/AA62</f>
        <v>0.4111111111111111</v>
      </c>
      <c r="E67" s="236"/>
      <c r="F67" s="236"/>
      <c r="G67" s="242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4"/>
      <c r="Y67" s="255"/>
      <c r="Z67" s="256"/>
      <c r="AA67" s="250"/>
    </row>
    <row r="68" spans="1:27" ht="24.75" customHeight="1" thickBot="1">
      <c r="A68" s="338" t="s">
        <v>20</v>
      </c>
      <c r="B68" s="339"/>
      <c r="C68" s="331">
        <f>SUM(G68:X68)</f>
        <v>13</v>
      </c>
      <c r="D68" s="332"/>
      <c r="E68" s="332"/>
      <c r="F68" s="332"/>
      <c r="G68" s="340">
        <f>COUNTIF(AB12:AB82,"E1")</f>
        <v>2</v>
      </c>
      <c r="H68" s="304"/>
      <c r="I68" s="318"/>
      <c r="J68" s="303">
        <f>COUNTIF(AB12:AB82,"E2")</f>
        <v>3</v>
      </c>
      <c r="K68" s="304"/>
      <c r="L68" s="305"/>
      <c r="M68" s="317">
        <f>COUNTIF(AB12:AB82,"E3")</f>
        <v>2</v>
      </c>
      <c r="N68" s="304"/>
      <c r="O68" s="318"/>
      <c r="P68" s="303">
        <f>COUNTIF(AB12:AB82,"E4")</f>
        <v>1</v>
      </c>
      <c r="Q68" s="304"/>
      <c r="R68" s="305"/>
      <c r="S68" s="317">
        <f>COUNTIF(AB12:AB82,"E5")</f>
        <v>3</v>
      </c>
      <c r="T68" s="304"/>
      <c r="U68" s="318"/>
      <c r="V68" s="303">
        <f>COUNTIF(AB12:AB82,"E6")</f>
        <v>2</v>
      </c>
      <c r="W68" s="304"/>
      <c r="X68" s="305"/>
      <c r="Y68" s="306"/>
      <c r="Z68" s="307"/>
      <c r="AA68" s="308"/>
    </row>
    <row r="69" spans="1:27" ht="27.75" customHeight="1" thickBot="1" thickTop="1">
      <c r="A69" s="336" t="s">
        <v>34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</row>
    <row r="70" spans="1:27" ht="16.5" thickTop="1">
      <c r="A70" s="316" t="s">
        <v>58</v>
      </c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</row>
    <row r="71" spans="1:27" ht="15.75">
      <c r="A71" s="327" t="s">
        <v>111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8"/>
      <c r="AA71" s="328"/>
    </row>
    <row r="72" spans="1:27" ht="15" customHeight="1" thickBot="1">
      <c r="A72" s="329" t="s">
        <v>113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28"/>
      <c r="AA72" s="328"/>
    </row>
    <row r="73" spans="1:27" s="37" customFormat="1" ht="23.25" customHeight="1" thickTop="1">
      <c r="A73" s="333" t="s">
        <v>104</v>
      </c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  <c r="AA73" s="335"/>
    </row>
    <row r="74" spans="1:27" s="37" customFormat="1" ht="15" customHeight="1">
      <c r="A74" s="206" t="s">
        <v>105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</row>
    <row r="75" spans="1:27" s="37" customFormat="1" ht="15.75">
      <c r="A75" s="1" t="s">
        <v>9</v>
      </c>
      <c r="B75" s="23" t="s">
        <v>63</v>
      </c>
      <c r="C75" s="38">
        <f aca="true" t="shared" si="23" ref="C75:C82">SUM(E75:F75)</f>
        <v>39</v>
      </c>
      <c r="D75" s="39">
        <f aca="true" t="shared" si="24" ref="D75:D82">SUM(I75,L75,O75,R75,U75,X75)</f>
        <v>3</v>
      </c>
      <c r="E75" s="40">
        <f aca="true" t="shared" si="25" ref="E75:F82">SUM(G75,J75,M75,P75,S75,V75)</f>
        <v>26</v>
      </c>
      <c r="F75" s="105">
        <f t="shared" si="25"/>
        <v>13</v>
      </c>
      <c r="G75" s="26"/>
      <c r="H75" s="10"/>
      <c r="I75" s="11"/>
      <c r="J75" s="16"/>
      <c r="K75" s="11"/>
      <c r="L75" s="11"/>
      <c r="M75" s="17"/>
      <c r="N75" s="11"/>
      <c r="O75" s="11"/>
      <c r="P75" s="16"/>
      <c r="Q75" s="11"/>
      <c r="R75" s="18"/>
      <c r="S75" s="11"/>
      <c r="T75" s="11"/>
      <c r="U75" s="11"/>
      <c r="V75" s="16">
        <v>26</v>
      </c>
      <c r="W75" s="11">
        <v>13</v>
      </c>
      <c r="X75" s="11">
        <v>3</v>
      </c>
      <c r="Y75" s="19" t="s">
        <v>43</v>
      </c>
      <c r="Z75" s="20"/>
      <c r="AA75" s="42">
        <f aca="true" t="shared" si="26" ref="AA75:AA82">MAX(IF(I75&gt;0,1,0),IF(L75&gt;0,2,0),IF(O75&gt;0,3,0),IF(R75&gt;0,4,0),IF(U75&gt;0,5,0),IF(X75&gt;0,6,0))</f>
        <v>6</v>
      </c>
    </row>
    <row r="76" spans="1:27" s="37" customFormat="1" ht="15.75">
      <c r="A76" s="1" t="s">
        <v>10</v>
      </c>
      <c r="B76" s="30" t="s">
        <v>64</v>
      </c>
      <c r="C76" s="38">
        <f t="shared" si="23"/>
        <v>26</v>
      </c>
      <c r="D76" s="39">
        <f t="shared" si="24"/>
        <v>2</v>
      </c>
      <c r="E76" s="40">
        <f t="shared" si="25"/>
        <v>26</v>
      </c>
      <c r="F76" s="105">
        <f t="shared" si="25"/>
        <v>0</v>
      </c>
      <c r="G76" s="26"/>
      <c r="H76" s="10"/>
      <c r="I76" s="11"/>
      <c r="J76" s="16"/>
      <c r="K76" s="11"/>
      <c r="L76" s="11"/>
      <c r="M76" s="17"/>
      <c r="N76" s="11"/>
      <c r="O76" s="11"/>
      <c r="P76" s="16"/>
      <c r="Q76" s="11"/>
      <c r="R76" s="18"/>
      <c r="S76" s="11"/>
      <c r="T76" s="11"/>
      <c r="U76" s="11"/>
      <c r="V76" s="16">
        <v>26</v>
      </c>
      <c r="W76" s="11"/>
      <c r="X76" s="11">
        <v>2</v>
      </c>
      <c r="Y76" s="21" t="s">
        <v>43</v>
      </c>
      <c r="Z76" s="22"/>
      <c r="AA76" s="44">
        <f t="shared" si="26"/>
        <v>6</v>
      </c>
    </row>
    <row r="77" spans="1:28" s="37" customFormat="1" ht="15.75">
      <c r="A77" s="1" t="s">
        <v>11</v>
      </c>
      <c r="B77" s="23" t="s">
        <v>61</v>
      </c>
      <c r="C77" s="38">
        <f t="shared" si="23"/>
        <v>39</v>
      </c>
      <c r="D77" s="39">
        <f t="shared" si="24"/>
        <v>3</v>
      </c>
      <c r="E77" s="40">
        <f t="shared" si="25"/>
        <v>26</v>
      </c>
      <c r="F77" s="105">
        <f t="shared" si="25"/>
        <v>13</v>
      </c>
      <c r="G77" s="26"/>
      <c r="H77" s="10"/>
      <c r="I77" s="11"/>
      <c r="J77" s="16"/>
      <c r="K77" s="11"/>
      <c r="L77" s="11"/>
      <c r="M77" s="17"/>
      <c r="N77" s="11"/>
      <c r="O77" s="11"/>
      <c r="P77" s="16">
        <v>26</v>
      </c>
      <c r="Q77" s="11">
        <v>13</v>
      </c>
      <c r="R77" s="18">
        <v>3</v>
      </c>
      <c r="S77" s="138"/>
      <c r="T77" s="138"/>
      <c r="U77" s="138"/>
      <c r="V77" s="16"/>
      <c r="W77" s="11"/>
      <c r="X77" s="11"/>
      <c r="Y77" s="21" t="s">
        <v>43</v>
      </c>
      <c r="Z77" s="22" t="s">
        <v>31</v>
      </c>
      <c r="AA77" s="44">
        <f t="shared" si="26"/>
        <v>4</v>
      </c>
      <c r="AB77" s="151" t="str">
        <f>CONCATENATE(Z77,AA77)</f>
        <v>E4</v>
      </c>
    </row>
    <row r="78" spans="1:28" s="37" customFormat="1" ht="15.75">
      <c r="A78" s="1" t="s">
        <v>12</v>
      </c>
      <c r="B78" s="23" t="s">
        <v>74</v>
      </c>
      <c r="C78" s="38">
        <f t="shared" si="23"/>
        <v>39</v>
      </c>
      <c r="D78" s="39">
        <f t="shared" si="24"/>
        <v>3</v>
      </c>
      <c r="E78" s="40">
        <f t="shared" si="25"/>
        <v>26</v>
      </c>
      <c r="F78" s="105">
        <f t="shared" si="25"/>
        <v>13</v>
      </c>
      <c r="G78" s="26"/>
      <c r="H78" s="10"/>
      <c r="I78" s="11"/>
      <c r="J78" s="16"/>
      <c r="K78" s="11"/>
      <c r="L78" s="11"/>
      <c r="M78" s="17">
        <v>26</v>
      </c>
      <c r="N78" s="11">
        <v>13</v>
      </c>
      <c r="O78" s="11">
        <v>3</v>
      </c>
      <c r="P78" s="16"/>
      <c r="Q78" s="11"/>
      <c r="R78" s="18"/>
      <c r="S78" s="11"/>
      <c r="T78" s="11"/>
      <c r="U78" s="11"/>
      <c r="V78" s="16"/>
      <c r="W78" s="11"/>
      <c r="X78" s="11"/>
      <c r="Y78" s="21" t="s">
        <v>43</v>
      </c>
      <c r="Z78" s="22"/>
      <c r="AA78" s="44">
        <f t="shared" si="26"/>
        <v>3</v>
      </c>
      <c r="AB78" s="151"/>
    </row>
    <row r="79" spans="1:28" s="37" customFormat="1" ht="15.75">
      <c r="A79" s="1" t="s">
        <v>13</v>
      </c>
      <c r="B79" s="30" t="s">
        <v>45</v>
      </c>
      <c r="C79" s="38">
        <f t="shared" si="23"/>
        <v>26</v>
      </c>
      <c r="D79" s="39">
        <f t="shared" si="24"/>
        <v>2</v>
      </c>
      <c r="E79" s="40">
        <f t="shared" si="25"/>
        <v>26</v>
      </c>
      <c r="F79" s="105">
        <f t="shared" si="25"/>
        <v>0</v>
      </c>
      <c r="G79" s="26"/>
      <c r="H79" s="10"/>
      <c r="I79" s="11"/>
      <c r="J79" s="16"/>
      <c r="K79" s="11"/>
      <c r="L79" s="11"/>
      <c r="M79" s="17"/>
      <c r="N79" s="11"/>
      <c r="O79" s="11"/>
      <c r="P79" s="16"/>
      <c r="Q79" s="11"/>
      <c r="R79" s="18"/>
      <c r="S79" s="11">
        <v>26</v>
      </c>
      <c r="T79" s="11"/>
      <c r="U79" s="11">
        <v>2</v>
      </c>
      <c r="V79" s="16"/>
      <c r="W79" s="11"/>
      <c r="X79" s="11"/>
      <c r="Y79" s="21" t="s">
        <v>43</v>
      </c>
      <c r="Z79" s="22"/>
      <c r="AA79" s="44">
        <f t="shared" si="26"/>
        <v>5</v>
      </c>
      <c r="AB79" s="151"/>
    </row>
    <row r="80" spans="1:28" s="37" customFormat="1" ht="15.75">
      <c r="A80" s="1" t="s">
        <v>14</v>
      </c>
      <c r="B80" s="30" t="s">
        <v>46</v>
      </c>
      <c r="C80" s="38">
        <f t="shared" si="23"/>
        <v>52</v>
      </c>
      <c r="D80" s="39">
        <f t="shared" si="24"/>
        <v>4</v>
      </c>
      <c r="E80" s="40">
        <f t="shared" si="25"/>
        <v>26</v>
      </c>
      <c r="F80" s="105">
        <f t="shared" si="25"/>
        <v>26</v>
      </c>
      <c r="G80" s="26"/>
      <c r="H80" s="10"/>
      <c r="I80" s="11"/>
      <c r="J80" s="16"/>
      <c r="K80" s="11"/>
      <c r="L80" s="11"/>
      <c r="M80" s="17"/>
      <c r="N80" s="11"/>
      <c r="O80" s="11"/>
      <c r="P80" s="16"/>
      <c r="Q80" s="11"/>
      <c r="R80" s="18"/>
      <c r="S80" s="11"/>
      <c r="T80" s="11"/>
      <c r="U80" s="11"/>
      <c r="V80" s="16">
        <v>26</v>
      </c>
      <c r="W80" s="11">
        <v>26</v>
      </c>
      <c r="X80" s="11">
        <v>4</v>
      </c>
      <c r="Y80" s="21" t="s">
        <v>43</v>
      </c>
      <c r="Z80" s="22"/>
      <c r="AA80" s="44">
        <f t="shared" si="26"/>
        <v>6</v>
      </c>
      <c r="AB80" s="151"/>
    </row>
    <row r="81" spans="1:28" s="37" customFormat="1" ht="15.75">
      <c r="A81" s="1" t="s">
        <v>15</v>
      </c>
      <c r="B81" s="23" t="s">
        <v>76</v>
      </c>
      <c r="C81" s="38">
        <f t="shared" si="23"/>
        <v>52</v>
      </c>
      <c r="D81" s="39">
        <f t="shared" si="24"/>
        <v>4</v>
      </c>
      <c r="E81" s="40">
        <f t="shared" si="25"/>
        <v>26</v>
      </c>
      <c r="F81" s="105">
        <f t="shared" si="25"/>
        <v>26</v>
      </c>
      <c r="G81" s="26">
        <v>26</v>
      </c>
      <c r="H81" s="10">
        <v>26</v>
      </c>
      <c r="I81" s="11">
        <v>4</v>
      </c>
      <c r="J81" s="16"/>
      <c r="K81" s="11"/>
      <c r="L81" s="11"/>
      <c r="M81" s="17"/>
      <c r="N81" s="11"/>
      <c r="O81" s="11"/>
      <c r="P81" s="16"/>
      <c r="Q81" s="11"/>
      <c r="R81" s="18"/>
      <c r="S81" s="11"/>
      <c r="T81" s="11"/>
      <c r="U81" s="11"/>
      <c r="V81" s="16"/>
      <c r="W81" s="11"/>
      <c r="X81" s="11"/>
      <c r="Y81" s="21" t="s">
        <v>43</v>
      </c>
      <c r="Z81" s="22" t="s">
        <v>31</v>
      </c>
      <c r="AA81" s="44">
        <f t="shared" si="26"/>
        <v>1</v>
      </c>
      <c r="AB81" s="151" t="str">
        <f>CONCATENATE(Z81,AA81)</f>
        <v>E1</v>
      </c>
    </row>
    <row r="82" spans="1:27" s="37" customFormat="1" ht="16.5" thickBot="1">
      <c r="A82" s="1" t="s">
        <v>16</v>
      </c>
      <c r="B82" s="23" t="s">
        <v>77</v>
      </c>
      <c r="C82" s="38">
        <f t="shared" si="23"/>
        <v>39</v>
      </c>
      <c r="D82" s="39">
        <f t="shared" si="24"/>
        <v>3</v>
      </c>
      <c r="E82" s="40">
        <f t="shared" si="25"/>
        <v>26</v>
      </c>
      <c r="F82" s="105">
        <f t="shared" si="25"/>
        <v>13</v>
      </c>
      <c r="G82" s="26">
        <v>26</v>
      </c>
      <c r="H82" s="10">
        <v>13</v>
      </c>
      <c r="I82" s="11">
        <v>3</v>
      </c>
      <c r="J82" s="16"/>
      <c r="K82" s="11"/>
      <c r="L82" s="11"/>
      <c r="M82" s="17"/>
      <c r="N82" s="11"/>
      <c r="O82" s="11"/>
      <c r="P82" s="16"/>
      <c r="Q82" s="11"/>
      <c r="R82" s="18"/>
      <c r="S82" s="11"/>
      <c r="T82" s="11"/>
      <c r="U82" s="11"/>
      <c r="V82" s="16"/>
      <c r="W82" s="11"/>
      <c r="X82" s="11"/>
      <c r="Y82" s="21" t="s">
        <v>43</v>
      </c>
      <c r="Z82" s="22"/>
      <c r="AA82" s="49">
        <f t="shared" si="26"/>
        <v>1</v>
      </c>
    </row>
    <row r="83" spans="1:27" s="37" customFormat="1" ht="15" customHeight="1" thickBot="1">
      <c r="A83" s="50"/>
      <c r="B83" s="51"/>
      <c r="C83" s="106">
        <f aca="true" t="shared" si="27" ref="C83:X83">SUM(C75:C82)</f>
        <v>312</v>
      </c>
      <c r="D83" s="57">
        <f t="shared" si="27"/>
        <v>24</v>
      </c>
      <c r="E83" s="58">
        <f t="shared" si="27"/>
        <v>208</v>
      </c>
      <c r="F83" s="107">
        <f t="shared" si="27"/>
        <v>104</v>
      </c>
      <c r="G83" s="50">
        <f t="shared" si="27"/>
        <v>52</v>
      </c>
      <c r="H83" s="87">
        <f t="shared" si="27"/>
        <v>39</v>
      </c>
      <c r="I83" s="108">
        <f t="shared" si="27"/>
        <v>7</v>
      </c>
      <c r="J83" s="67">
        <f t="shared" si="27"/>
        <v>0</v>
      </c>
      <c r="K83" s="87">
        <f t="shared" si="27"/>
        <v>0</v>
      </c>
      <c r="L83" s="108">
        <f t="shared" si="27"/>
        <v>0</v>
      </c>
      <c r="M83" s="52">
        <f t="shared" si="27"/>
        <v>26</v>
      </c>
      <c r="N83" s="87">
        <f t="shared" si="27"/>
        <v>13</v>
      </c>
      <c r="O83" s="108">
        <f t="shared" si="27"/>
        <v>3</v>
      </c>
      <c r="P83" s="67">
        <f t="shared" si="27"/>
        <v>26</v>
      </c>
      <c r="Q83" s="87">
        <f t="shared" si="27"/>
        <v>13</v>
      </c>
      <c r="R83" s="109">
        <f t="shared" si="27"/>
        <v>3</v>
      </c>
      <c r="S83" s="87">
        <f t="shared" si="27"/>
        <v>26</v>
      </c>
      <c r="T83" s="87">
        <f t="shared" si="27"/>
        <v>0</v>
      </c>
      <c r="U83" s="108">
        <f t="shared" si="27"/>
        <v>2</v>
      </c>
      <c r="V83" s="67">
        <f t="shared" si="27"/>
        <v>78</v>
      </c>
      <c r="W83" s="87">
        <f t="shared" si="27"/>
        <v>39</v>
      </c>
      <c r="X83" s="108">
        <f t="shared" si="27"/>
        <v>9</v>
      </c>
      <c r="Y83" s="74"/>
      <c r="Z83" s="52"/>
      <c r="AA83" s="53"/>
    </row>
    <row r="84" spans="1:27" s="37" customFormat="1" ht="15" customHeight="1">
      <c r="A84" s="203" t="s">
        <v>106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</row>
    <row r="85" spans="1:27" s="37" customFormat="1" ht="15" customHeight="1">
      <c r="A85" s="1" t="s">
        <v>9</v>
      </c>
      <c r="B85" s="23" t="s">
        <v>82</v>
      </c>
      <c r="C85" s="38">
        <f aca="true" t="shared" si="28" ref="C85:C92">SUM(E85:F85)</f>
        <v>39</v>
      </c>
      <c r="D85" s="39">
        <f aca="true" t="shared" si="29" ref="D85:D92">SUM(I85,L85,O85,R85,U85,X85)</f>
        <v>3</v>
      </c>
      <c r="E85" s="40">
        <f aca="true" t="shared" si="30" ref="E85:F92">SUM(G85,J85,M85,P85,S85,V85)</f>
        <v>26</v>
      </c>
      <c r="F85" s="41">
        <f t="shared" si="30"/>
        <v>13</v>
      </c>
      <c r="G85" s="26"/>
      <c r="H85" s="10"/>
      <c r="I85" s="11"/>
      <c r="J85" s="16"/>
      <c r="K85" s="11"/>
      <c r="L85" s="11"/>
      <c r="M85" s="17">
        <v>26</v>
      </c>
      <c r="N85" s="11">
        <v>13</v>
      </c>
      <c r="O85" s="11">
        <v>3</v>
      </c>
      <c r="P85" s="16"/>
      <c r="Q85" s="11"/>
      <c r="R85" s="18"/>
      <c r="S85" s="11"/>
      <c r="T85" s="11"/>
      <c r="U85" s="11"/>
      <c r="V85" s="16"/>
      <c r="W85" s="11"/>
      <c r="X85" s="11"/>
      <c r="Y85" s="19" t="s">
        <v>43</v>
      </c>
      <c r="Z85" s="20"/>
      <c r="AA85" s="42">
        <f aca="true" t="shared" si="31" ref="AA85:AA92">MAX(IF(I85&gt;0,1,0),IF(L85&gt;0,2,0),IF(O85&gt;0,3,0),IF(R85&gt;0,4,0),IF(U85&gt;0,5,0),IF(X85&gt;0,6,0))</f>
        <v>3</v>
      </c>
    </row>
    <row r="86" spans="1:27" s="37" customFormat="1" ht="15" customHeight="1">
      <c r="A86" s="1" t="s">
        <v>10</v>
      </c>
      <c r="B86" s="23" t="s">
        <v>91</v>
      </c>
      <c r="C86" s="38">
        <f t="shared" si="28"/>
        <v>26</v>
      </c>
      <c r="D86" s="39">
        <f t="shared" si="29"/>
        <v>2</v>
      </c>
      <c r="E86" s="40">
        <f t="shared" si="30"/>
        <v>26</v>
      </c>
      <c r="F86" s="41">
        <f t="shared" si="30"/>
        <v>0</v>
      </c>
      <c r="G86" s="26"/>
      <c r="H86" s="10"/>
      <c r="I86" s="11"/>
      <c r="J86" s="16"/>
      <c r="K86" s="11"/>
      <c r="L86" s="11"/>
      <c r="M86" s="17"/>
      <c r="N86" s="11"/>
      <c r="O86" s="11"/>
      <c r="P86" s="16"/>
      <c r="Q86" s="11"/>
      <c r="R86" s="18"/>
      <c r="S86" s="11"/>
      <c r="T86" s="11"/>
      <c r="U86" s="11"/>
      <c r="V86" s="16">
        <v>26</v>
      </c>
      <c r="W86" s="11"/>
      <c r="X86" s="11">
        <v>2</v>
      </c>
      <c r="Y86" s="21" t="s">
        <v>43</v>
      </c>
      <c r="Z86" s="22"/>
      <c r="AA86" s="44">
        <f t="shared" si="31"/>
        <v>6</v>
      </c>
    </row>
    <row r="87" spans="1:27" s="37" customFormat="1" ht="15" customHeight="1">
      <c r="A87" s="1" t="s">
        <v>11</v>
      </c>
      <c r="B87" s="23" t="s">
        <v>87</v>
      </c>
      <c r="C87" s="38">
        <f t="shared" si="28"/>
        <v>52</v>
      </c>
      <c r="D87" s="39">
        <f t="shared" si="29"/>
        <v>4</v>
      </c>
      <c r="E87" s="40">
        <f t="shared" si="30"/>
        <v>26</v>
      </c>
      <c r="F87" s="41">
        <f t="shared" si="30"/>
        <v>26</v>
      </c>
      <c r="G87" s="26"/>
      <c r="H87" s="10"/>
      <c r="I87" s="11"/>
      <c r="J87" s="16"/>
      <c r="K87" s="11"/>
      <c r="L87" s="11"/>
      <c r="M87" s="17"/>
      <c r="N87" s="11"/>
      <c r="O87" s="11"/>
      <c r="P87" s="16"/>
      <c r="Q87" s="11"/>
      <c r="R87" s="18"/>
      <c r="S87" s="11"/>
      <c r="T87" s="11"/>
      <c r="U87" s="11"/>
      <c r="V87" s="16">
        <v>26</v>
      </c>
      <c r="W87" s="11">
        <v>26</v>
      </c>
      <c r="X87" s="11">
        <v>4</v>
      </c>
      <c r="Y87" s="21" t="s">
        <v>43</v>
      </c>
      <c r="Z87" s="22"/>
      <c r="AA87" s="44">
        <f t="shared" si="31"/>
        <v>6</v>
      </c>
    </row>
    <row r="88" spans="1:27" s="37" customFormat="1" ht="15" customHeight="1">
      <c r="A88" s="1" t="s">
        <v>12</v>
      </c>
      <c r="B88" s="23" t="s">
        <v>79</v>
      </c>
      <c r="C88" s="38">
        <f t="shared" si="28"/>
        <v>39</v>
      </c>
      <c r="D88" s="39">
        <f t="shared" si="29"/>
        <v>3</v>
      </c>
      <c r="E88" s="40">
        <f t="shared" si="30"/>
        <v>26</v>
      </c>
      <c r="F88" s="41">
        <f t="shared" si="30"/>
        <v>13</v>
      </c>
      <c r="G88" s="26"/>
      <c r="H88" s="10"/>
      <c r="I88" s="11"/>
      <c r="J88" s="16"/>
      <c r="K88" s="11"/>
      <c r="L88" s="11"/>
      <c r="M88" s="17"/>
      <c r="N88" s="11"/>
      <c r="O88" s="11"/>
      <c r="P88" s="16">
        <v>26</v>
      </c>
      <c r="Q88" s="11">
        <v>13</v>
      </c>
      <c r="R88" s="18">
        <v>3</v>
      </c>
      <c r="S88" s="11"/>
      <c r="T88" s="11"/>
      <c r="U88" s="11"/>
      <c r="V88" s="16"/>
      <c r="W88" s="11"/>
      <c r="X88" s="11"/>
      <c r="Y88" s="21" t="s">
        <v>43</v>
      </c>
      <c r="Z88" s="22" t="s">
        <v>31</v>
      </c>
      <c r="AA88" s="44">
        <f t="shared" si="31"/>
        <v>4</v>
      </c>
    </row>
    <row r="89" spans="1:27" s="37" customFormat="1" ht="15" customHeight="1">
      <c r="A89" s="1" t="s">
        <v>13</v>
      </c>
      <c r="B89" s="23" t="s">
        <v>66</v>
      </c>
      <c r="C89" s="38">
        <f t="shared" si="28"/>
        <v>26</v>
      </c>
      <c r="D89" s="39">
        <f t="shared" si="29"/>
        <v>2</v>
      </c>
      <c r="E89" s="40">
        <f t="shared" si="30"/>
        <v>26</v>
      </c>
      <c r="F89" s="41">
        <f t="shared" si="30"/>
        <v>0</v>
      </c>
      <c r="G89" s="26"/>
      <c r="H89" s="10"/>
      <c r="I89" s="11"/>
      <c r="J89" s="16"/>
      <c r="K89" s="11"/>
      <c r="L89" s="11"/>
      <c r="M89" s="17"/>
      <c r="N89" s="11"/>
      <c r="O89" s="11"/>
      <c r="P89" s="16"/>
      <c r="Q89" s="11"/>
      <c r="R89" s="18"/>
      <c r="S89" s="11">
        <v>26</v>
      </c>
      <c r="T89" s="11"/>
      <c r="U89" s="11">
        <v>2</v>
      </c>
      <c r="V89" s="16"/>
      <c r="W89" s="11"/>
      <c r="X89" s="11"/>
      <c r="Y89" s="21" t="s">
        <v>43</v>
      </c>
      <c r="Z89" s="22"/>
      <c r="AA89" s="44">
        <f t="shared" si="31"/>
        <v>5</v>
      </c>
    </row>
    <row r="90" spans="1:27" s="37" customFormat="1" ht="15" customHeight="1">
      <c r="A90" s="1" t="s">
        <v>14</v>
      </c>
      <c r="B90" s="23" t="s">
        <v>62</v>
      </c>
      <c r="C90" s="38">
        <f t="shared" si="28"/>
        <v>39</v>
      </c>
      <c r="D90" s="39">
        <f t="shared" si="29"/>
        <v>3</v>
      </c>
      <c r="E90" s="40">
        <f t="shared" si="30"/>
        <v>26</v>
      </c>
      <c r="F90" s="41">
        <f t="shared" si="30"/>
        <v>13</v>
      </c>
      <c r="G90" s="26"/>
      <c r="H90" s="10"/>
      <c r="I90" s="11"/>
      <c r="J90" s="16"/>
      <c r="K90" s="11"/>
      <c r="L90" s="11"/>
      <c r="M90" s="17"/>
      <c r="N90" s="11"/>
      <c r="O90" s="11"/>
      <c r="P90" s="16"/>
      <c r="Q90" s="11"/>
      <c r="R90" s="18"/>
      <c r="S90" s="11"/>
      <c r="T90" s="11"/>
      <c r="U90" s="11"/>
      <c r="V90" s="16">
        <v>26</v>
      </c>
      <c r="W90" s="11">
        <v>13</v>
      </c>
      <c r="X90" s="11">
        <v>3</v>
      </c>
      <c r="Y90" s="21" t="s">
        <v>43</v>
      </c>
      <c r="Z90" s="22"/>
      <c r="AA90" s="44">
        <f t="shared" si="31"/>
        <v>6</v>
      </c>
    </row>
    <row r="91" spans="1:27" s="37" customFormat="1" ht="15" customHeight="1">
      <c r="A91" s="1" t="s">
        <v>15</v>
      </c>
      <c r="B91" s="23" t="s">
        <v>78</v>
      </c>
      <c r="C91" s="38">
        <f t="shared" si="28"/>
        <v>52</v>
      </c>
      <c r="D91" s="39">
        <f t="shared" si="29"/>
        <v>4</v>
      </c>
      <c r="E91" s="40">
        <f t="shared" si="30"/>
        <v>26</v>
      </c>
      <c r="F91" s="41">
        <f t="shared" si="30"/>
        <v>26</v>
      </c>
      <c r="G91" s="26">
        <v>26</v>
      </c>
      <c r="H91" s="10">
        <v>26</v>
      </c>
      <c r="I91" s="11">
        <v>4</v>
      </c>
      <c r="J91" s="16"/>
      <c r="K91" s="11"/>
      <c r="L91" s="11"/>
      <c r="M91" s="17"/>
      <c r="N91" s="11"/>
      <c r="O91" s="11"/>
      <c r="P91" s="16"/>
      <c r="Q91" s="11"/>
      <c r="R91" s="18"/>
      <c r="S91" s="11"/>
      <c r="T91" s="11"/>
      <c r="U91" s="11"/>
      <c r="V91" s="16"/>
      <c r="W91" s="11"/>
      <c r="X91" s="11"/>
      <c r="Y91" s="21" t="s">
        <v>43</v>
      </c>
      <c r="Z91" s="22" t="s">
        <v>31</v>
      </c>
      <c r="AA91" s="44">
        <f t="shared" si="31"/>
        <v>1</v>
      </c>
    </row>
    <row r="92" spans="1:27" s="37" customFormat="1" ht="15" customHeight="1" thickBot="1">
      <c r="A92" s="1" t="s">
        <v>16</v>
      </c>
      <c r="B92" s="23" t="s">
        <v>65</v>
      </c>
      <c r="C92" s="38">
        <f t="shared" si="28"/>
        <v>39</v>
      </c>
      <c r="D92" s="39">
        <f t="shared" si="29"/>
        <v>3</v>
      </c>
      <c r="E92" s="40">
        <f t="shared" si="30"/>
        <v>26</v>
      </c>
      <c r="F92" s="41">
        <f t="shared" si="30"/>
        <v>13</v>
      </c>
      <c r="G92" s="26">
        <v>26</v>
      </c>
      <c r="H92" s="10">
        <v>13</v>
      </c>
      <c r="I92" s="11">
        <v>3</v>
      </c>
      <c r="J92" s="16"/>
      <c r="K92" s="11"/>
      <c r="L92" s="11"/>
      <c r="M92" s="17"/>
      <c r="N92" s="11"/>
      <c r="O92" s="11"/>
      <c r="P92" s="16"/>
      <c r="Q92" s="11"/>
      <c r="R92" s="18"/>
      <c r="S92" s="11"/>
      <c r="T92" s="11"/>
      <c r="U92" s="11"/>
      <c r="V92" s="16"/>
      <c r="W92" s="11"/>
      <c r="X92" s="11"/>
      <c r="Y92" s="21" t="s">
        <v>43</v>
      </c>
      <c r="Z92" s="22"/>
      <c r="AA92" s="49">
        <f t="shared" si="31"/>
        <v>1</v>
      </c>
    </row>
    <row r="93" spans="1:27" s="37" customFormat="1" ht="15" customHeight="1" thickBot="1">
      <c r="A93" s="50"/>
      <c r="B93" s="51"/>
      <c r="C93" s="50">
        <f aca="true" t="shared" si="32" ref="C93:X93">SUM(C85:C92)</f>
        <v>312</v>
      </c>
      <c r="D93" s="57">
        <f t="shared" si="32"/>
        <v>24</v>
      </c>
      <c r="E93" s="58">
        <f t="shared" si="32"/>
        <v>208</v>
      </c>
      <c r="F93" s="59">
        <f t="shared" si="32"/>
        <v>104</v>
      </c>
      <c r="G93" s="50">
        <f t="shared" si="32"/>
        <v>52</v>
      </c>
      <c r="H93" s="87">
        <f t="shared" si="32"/>
        <v>39</v>
      </c>
      <c r="I93" s="108">
        <f t="shared" si="32"/>
        <v>7</v>
      </c>
      <c r="J93" s="67">
        <f t="shared" si="32"/>
        <v>0</v>
      </c>
      <c r="K93" s="87">
        <f t="shared" si="32"/>
        <v>0</v>
      </c>
      <c r="L93" s="108">
        <f t="shared" si="32"/>
        <v>0</v>
      </c>
      <c r="M93" s="52">
        <f t="shared" si="32"/>
        <v>26</v>
      </c>
      <c r="N93" s="87">
        <f t="shared" si="32"/>
        <v>13</v>
      </c>
      <c r="O93" s="108">
        <f t="shared" si="32"/>
        <v>3</v>
      </c>
      <c r="P93" s="67">
        <f t="shared" si="32"/>
        <v>26</v>
      </c>
      <c r="Q93" s="87">
        <f t="shared" si="32"/>
        <v>13</v>
      </c>
      <c r="R93" s="109">
        <f t="shared" si="32"/>
        <v>3</v>
      </c>
      <c r="S93" s="87">
        <f t="shared" si="32"/>
        <v>26</v>
      </c>
      <c r="T93" s="87">
        <f t="shared" si="32"/>
        <v>0</v>
      </c>
      <c r="U93" s="108">
        <f t="shared" si="32"/>
        <v>2</v>
      </c>
      <c r="V93" s="67">
        <f t="shared" si="32"/>
        <v>78</v>
      </c>
      <c r="W93" s="87">
        <f t="shared" si="32"/>
        <v>39</v>
      </c>
      <c r="X93" s="108">
        <f t="shared" si="32"/>
        <v>9</v>
      </c>
      <c r="Y93" s="74"/>
      <c r="Z93" s="52"/>
      <c r="AA93" s="53"/>
    </row>
    <row r="94" spans="1:27" ht="14.25" customHeight="1" thickBot="1">
      <c r="A94" s="324" t="s">
        <v>112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6"/>
    </row>
  </sheetData>
  <sheetProtection selectLockedCells="1"/>
  <mergeCells count="126">
    <mergeCell ref="A94:AA94"/>
    <mergeCell ref="A71:AA71"/>
    <mergeCell ref="A72:AA72"/>
    <mergeCell ref="C68:F68"/>
    <mergeCell ref="S68:U68"/>
    <mergeCell ref="A74:AA74"/>
    <mergeCell ref="A73:AA73"/>
    <mergeCell ref="A69:AA69"/>
    <mergeCell ref="A68:B68"/>
    <mergeCell ref="G68:I68"/>
    <mergeCell ref="A70:AA70"/>
    <mergeCell ref="M68:O68"/>
    <mergeCell ref="A4:AA4"/>
    <mergeCell ref="V8:V9"/>
    <mergeCell ref="G60:I60"/>
    <mergeCell ref="N8:N9"/>
    <mergeCell ref="S7:U7"/>
    <mergeCell ref="A6:A9"/>
    <mergeCell ref="A57:AA57"/>
    <mergeCell ref="J8:J9"/>
    <mergeCell ref="A84:AA84"/>
    <mergeCell ref="A33:AA33"/>
    <mergeCell ref="A59:B61"/>
    <mergeCell ref="Y61:Z61"/>
    <mergeCell ref="P68:R68"/>
    <mergeCell ref="V68:X68"/>
    <mergeCell ref="J68:L68"/>
    <mergeCell ref="Y68:AA68"/>
    <mergeCell ref="J60:L60"/>
    <mergeCell ref="Y59:AA60"/>
    <mergeCell ref="P60:R60"/>
    <mergeCell ref="A3:AA3"/>
    <mergeCell ref="A5:AA5"/>
    <mergeCell ref="U8:U9"/>
    <mergeCell ref="S8:S9"/>
    <mergeCell ref="C8:D8"/>
    <mergeCell ref="A47:AA47"/>
    <mergeCell ref="A19:AA19"/>
    <mergeCell ref="Q8:Q9"/>
    <mergeCell ref="H8:H9"/>
    <mergeCell ref="K8:K9"/>
    <mergeCell ref="T8:T9"/>
    <mergeCell ref="L8:L9"/>
    <mergeCell ref="B6:B9"/>
    <mergeCell ref="P8:P9"/>
    <mergeCell ref="F8:F9"/>
    <mergeCell ref="G7:I7"/>
    <mergeCell ref="O8:O9"/>
    <mergeCell ref="M6:R6"/>
    <mergeCell ref="E8:E9"/>
    <mergeCell ref="A11:AA11"/>
    <mergeCell ref="W8:W9"/>
    <mergeCell ref="R8:R9"/>
    <mergeCell ref="V7:X7"/>
    <mergeCell ref="A62:B62"/>
    <mergeCell ref="A64:B64"/>
    <mergeCell ref="E62:E67"/>
    <mergeCell ref="C6:F7"/>
    <mergeCell ref="M7:O7"/>
    <mergeCell ref="Z6:AA9"/>
    <mergeCell ref="M8:M9"/>
    <mergeCell ref="Y6:Y9"/>
    <mergeCell ref="AA62:AA67"/>
    <mergeCell ref="Y62:Z67"/>
    <mergeCell ref="G66:H66"/>
    <mergeCell ref="J62:K62"/>
    <mergeCell ref="V65:W65"/>
    <mergeCell ref="O62:O66"/>
    <mergeCell ref="A58:AA58"/>
    <mergeCell ref="A66:B66"/>
    <mergeCell ref="A63:B63"/>
    <mergeCell ref="A67:B67"/>
    <mergeCell ref="A65:B65"/>
    <mergeCell ref="X62:X66"/>
    <mergeCell ref="G67:X67"/>
    <mergeCell ref="V66:W66"/>
    <mergeCell ref="I62:I66"/>
    <mergeCell ref="L62:L66"/>
    <mergeCell ref="V63:W63"/>
    <mergeCell ref="J66:K66"/>
    <mergeCell ref="M60:O60"/>
    <mergeCell ref="J63:K63"/>
    <mergeCell ref="E59:F60"/>
    <mergeCell ref="G63:H63"/>
    <mergeCell ref="S62:T62"/>
    <mergeCell ref="S59:X59"/>
    <mergeCell ref="S60:U60"/>
    <mergeCell ref="V62:W62"/>
    <mergeCell ref="V60:X60"/>
    <mergeCell ref="F62:F67"/>
    <mergeCell ref="G64:H64"/>
    <mergeCell ref="A48:AA48"/>
    <mergeCell ref="M59:R59"/>
    <mergeCell ref="G8:G9"/>
    <mergeCell ref="X8:X9"/>
    <mergeCell ref="A10:AA10"/>
    <mergeCell ref="G62:H62"/>
    <mergeCell ref="M62:N62"/>
    <mergeCell ref="C59:D60"/>
    <mergeCell ref="J64:K64"/>
    <mergeCell ref="G65:H65"/>
    <mergeCell ref="J65:K65"/>
    <mergeCell ref="S6:X6"/>
    <mergeCell ref="G6:L6"/>
    <mergeCell ref="P7:R7"/>
    <mergeCell ref="J7:L7"/>
    <mergeCell ref="A52:AA52"/>
    <mergeCell ref="G59:L59"/>
    <mergeCell ref="I8:I9"/>
    <mergeCell ref="A43:AA43"/>
    <mergeCell ref="P62:Q62"/>
    <mergeCell ref="M63:N63"/>
    <mergeCell ref="P63:Q63"/>
    <mergeCell ref="S63:T63"/>
    <mergeCell ref="P64:Q64"/>
    <mergeCell ref="M64:N64"/>
    <mergeCell ref="P65:Q65"/>
    <mergeCell ref="M65:N65"/>
    <mergeCell ref="V64:W64"/>
    <mergeCell ref="S64:T64"/>
    <mergeCell ref="M66:N66"/>
    <mergeCell ref="P66:Q66"/>
    <mergeCell ref="S66:T66"/>
    <mergeCell ref="R62:R66"/>
    <mergeCell ref="U62:U66"/>
    <mergeCell ref="S65:T65"/>
  </mergeCells>
  <printOptions gridLines="1"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AWF</cp:lastModifiedBy>
  <cp:lastPrinted>2020-04-14T17:56:42Z</cp:lastPrinted>
  <dcterms:created xsi:type="dcterms:W3CDTF">1997-02-26T13:46:56Z</dcterms:created>
  <dcterms:modified xsi:type="dcterms:W3CDTF">2020-05-05T11:10:44Z</dcterms:modified>
  <cp:category/>
  <cp:version/>
  <cp:contentType/>
  <cp:contentStatus/>
</cp:coreProperties>
</file>