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WF\Desktop\Plany 2026_2027\Nowe excel\"/>
    </mc:Choice>
  </mc:AlternateContent>
  <xr:revisionPtr revIDLastSave="0" documentId="13_ncr:1_{97A4CD2C-1C43-4D52-9D91-33D40AFF75A6}" xr6:coauthVersionLast="36" xr6:coauthVersionMax="36" xr10:uidLastSave="{00000000-0000-0000-0000-000000000000}"/>
  <bookViews>
    <workbookView xWindow="0" yWindow="0" windowWidth="25200" windowHeight="11055" xr2:uid="{00000000-000D-0000-FFFF-FFFF00000000}"/>
  </bookViews>
  <sheets>
    <sheet name=" BW _I_2026_2027" sheetId="8" r:id="rId1"/>
  </sheets>
  <definedNames>
    <definedName name="_xlnm.Print_Area" localSheetId="0">' BW _I_2026_2027'!$A$1:$AC$75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22" i="8" l="1"/>
  <c r="AD23" i="8"/>
  <c r="AD57" i="8"/>
  <c r="AD41" i="8"/>
  <c r="AD38" i="8"/>
  <c r="H41" i="8" l="1"/>
  <c r="G41" i="8"/>
  <c r="F41" i="8"/>
  <c r="H38" i="8"/>
  <c r="G38" i="8"/>
  <c r="F38" i="8"/>
  <c r="H34" i="8"/>
  <c r="G34" i="8"/>
  <c r="F34" i="8"/>
  <c r="H30" i="8"/>
  <c r="G30" i="8"/>
  <c r="F30" i="8"/>
  <c r="H22" i="8"/>
  <c r="H23" i="8"/>
  <c r="G22" i="8"/>
  <c r="E22" i="8" s="1"/>
  <c r="G23" i="8"/>
  <c r="E23" i="8" s="1"/>
  <c r="F22" i="8"/>
  <c r="F23" i="8"/>
  <c r="AD34" i="8"/>
  <c r="F18" i="8"/>
  <c r="E41" i="8" l="1"/>
  <c r="E38" i="8"/>
  <c r="E34" i="8"/>
  <c r="E30" i="8"/>
  <c r="H18" i="8"/>
  <c r="G18" i="8"/>
  <c r="E18" i="8" s="1"/>
  <c r="H21" i="8"/>
  <c r="G21" i="8"/>
  <c r="E21" i="8" s="1"/>
  <c r="F21" i="8"/>
  <c r="F20" i="8"/>
  <c r="H19" i="8" l="1"/>
  <c r="H20" i="8"/>
  <c r="G19" i="8"/>
  <c r="G20" i="8"/>
  <c r="F19" i="8"/>
  <c r="H52" i="8"/>
  <c r="F52" i="8"/>
  <c r="E20" i="8" l="1"/>
  <c r="E19" i="8"/>
  <c r="H46" i="8"/>
  <c r="H47" i="8"/>
  <c r="H48" i="8"/>
  <c r="H49" i="8"/>
  <c r="H45" i="8"/>
  <c r="G46" i="8"/>
  <c r="G47" i="8"/>
  <c r="G48" i="8"/>
  <c r="G49" i="8"/>
  <c r="G45" i="8"/>
  <c r="F46" i="8"/>
  <c r="F47" i="8"/>
  <c r="F48" i="8"/>
  <c r="F49" i="8"/>
  <c r="F45" i="8"/>
  <c r="H28" i="8"/>
  <c r="H29" i="8"/>
  <c r="H31" i="8"/>
  <c r="H32" i="8"/>
  <c r="H33" i="8"/>
  <c r="H35" i="8"/>
  <c r="H36" i="8"/>
  <c r="H37" i="8"/>
  <c r="H39" i="8"/>
  <c r="H40" i="8"/>
  <c r="H42" i="8"/>
  <c r="H27" i="8"/>
  <c r="G28" i="8"/>
  <c r="G29" i="8"/>
  <c r="G31" i="8"/>
  <c r="G32" i="8"/>
  <c r="G33" i="8"/>
  <c r="G35" i="8"/>
  <c r="G36" i="8"/>
  <c r="G37" i="8"/>
  <c r="G39" i="8"/>
  <c r="G40" i="8"/>
  <c r="G42" i="8"/>
  <c r="G27" i="8"/>
  <c r="F28" i="8"/>
  <c r="F29" i="8"/>
  <c r="F31" i="8"/>
  <c r="F32" i="8"/>
  <c r="F33" i="8"/>
  <c r="F35" i="8"/>
  <c r="F36" i="8"/>
  <c r="F37" i="8"/>
  <c r="F39" i="8"/>
  <c r="F40" i="8"/>
  <c r="F42" i="8"/>
  <c r="F27" i="8"/>
  <c r="H11" i="8"/>
  <c r="H12" i="8"/>
  <c r="H13" i="8"/>
  <c r="H14" i="8"/>
  <c r="H15" i="8"/>
  <c r="H16" i="8"/>
  <c r="H17" i="8"/>
  <c r="H24" i="8"/>
  <c r="H10" i="8"/>
  <c r="G11" i="8"/>
  <c r="G12" i="8"/>
  <c r="G13" i="8"/>
  <c r="G14" i="8"/>
  <c r="G15" i="8"/>
  <c r="G16" i="8"/>
  <c r="G17" i="8"/>
  <c r="G24" i="8"/>
  <c r="G10" i="8"/>
  <c r="F11" i="8"/>
  <c r="F12" i="8"/>
  <c r="F13" i="8"/>
  <c r="F14" i="8"/>
  <c r="F15" i="8"/>
  <c r="F16" i="8"/>
  <c r="F17" i="8"/>
  <c r="F24" i="8"/>
  <c r="F10" i="8"/>
  <c r="E42" i="8" l="1"/>
  <c r="E31" i="8"/>
  <c r="E35" i="8"/>
  <c r="E28" i="8"/>
  <c r="E39" i="8"/>
  <c r="E36" i="8"/>
  <c r="E37" i="8"/>
  <c r="E12" i="8"/>
  <c r="E14" i="8"/>
  <c r="E15" i="8"/>
  <c r="E13" i="8"/>
  <c r="E27" i="8"/>
  <c r="E32" i="8"/>
  <c r="E48" i="8"/>
  <c r="E33" i="8"/>
  <c r="E17" i="8"/>
  <c r="E29" i="8"/>
  <c r="E16" i="8"/>
  <c r="E49" i="8"/>
  <c r="E46" i="8"/>
  <c r="E24" i="8"/>
  <c r="E40" i="8"/>
  <c r="E47" i="8"/>
  <c r="E45" i="8"/>
  <c r="E11" i="8"/>
  <c r="E10" i="8"/>
  <c r="AD37" i="8" l="1"/>
  <c r="AD39" i="8"/>
  <c r="AD40" i="8"/>
  <c r="AD42" i="8"/>
  <c r="AD43" i="8"/>
  <c r="AD44" i="8"/>
  <c r="AD49" i="8"/>
  <c r="AD50" i="8"/>
  <c r="AD51" i="8"/>
  <c r="AD11" i="8"/>
  <c r="AD12" i="8"/>
  <c r="AD13" i="8"/>
  <c r="AD14" i="8"/>
  <c r="AD15" i="8"/>
  <c r="AD16" i="8"/>
  <c r="AD17" i="8"/>
  <c r="AD24" i="8"/>
  <c r="AD25" i="8"/>
  <c r="AD26" i="8"/>
  <c r="AD28" i="8"/>
  <c r="AD29" i="8"/>
  <c r="AD32" i="8"/>
  <c r="AD33" i="8"/>
  <c r="AD36" i="8"/>
  <c r="F50" i="8" l="1"/>
  <c r="F60" i="8" s="1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T50" i="8"/>
  <c r="U50" i="8"/>
  <c r="V50" i="8"/>
  <c r="W50" i="8"/>
  <c r="X50" i="8"/>
  <c r="Y50" i="8"/>
  <c r="Z50" i="8"/>
  <c r="G52" i="8"/>
  <c r="E52" i="8" s="1"/>
  <c r="AD52" i="8"/>
  <c r="F53" i="8"/>
  <c r="F61" i="8" s="1"/>
  <c r="H53" i="8"/>
  <c r="I53" i="8"/>
  <c r="J53" i="8"/>
  <c r="K53" i="8"/>
  <c r="L53" i="8"/>
  <c r="M53" i="8"/>
  <c r="N53" i="8"/>
  <c r="O53" i="8"/>
  <c r="P53" i="8"/>
  <c r="Q53" i="8"/>
  <c r="R53" i="8"/>
  <c r="S53" i="8"/>
  <c r="T53" i="8"/>
  <c r="U53" i="8"/>
  <c r="V53" i="8"/>
  <c r="W53" i="8"/>
  <c r="X53" i="8"/>
  <c r="Y53" i="8"/>
  <c r="Z53" i="8"/>
  <c r="AD53" i="8"/>
  <c r="AD54" i="8"/>
  <c r="AD55" i="8"/>
  <c r="AD56" i="8"/>
  <c r="AD59" i="8"/>
  <c r="AD60" i="8"/>
  <c r="AD61" i="8"/>
  <c r="AD62" i="8"/>
  <c r="AD63" i="8"/>
  <c r="AD64" i="8"/>
  <c r="AD65" i="8"/>
  <c r="E50" i="8" l="1"/>
  <c r="E60" i="8" s="1"/>
  <c r="G53" i="8"/>
  <c r="E53" i="8" s="1"/>
  <c r="E61" i="8" s="1"/>
  <c r="U25" i="8"/>
  <c r="V25" i="8"/>
  <c r="W25" i="8"/>
  <c r="X25" i="8"/>
  <c r="Y25" i="8"/>
  <c r="Z25" i="8"/>
  <c r="R25" i="8"/>
  <c r="O25" i="8"/>
  <c r="L25" i="8"/>
  <c r="J25" i="8"/>
  <c r="K25" i="8"/>
  <c r="M25" i="8"/>
  <c r="N25" i="8"/>
  <c r="P25" i="8"/>
  <c r="Q25" i="8"/>
  <c r="S25" i="8"/>
  <c r="T25" i="8"/>
  <c r="AD66" i="8" l="1"/>
  <c r="AD67" i="8"/>
  <c r="AD68" i="8"/>
  <c r="AD69" i="8"/>
  <c r="AD70" i="8"/>
  <c r="AD77" i="8"/>
  <c r="AD78" i="8"/>
  <c r="AD79" i="8"/>
  <c r="AD80" i="8"/>
  <c r="AD81" i="8"/>
  <c r="AD82" i="8"/>
  <c r="AD83" i="8"/>
  <c r="AD84" i="8"/>
  <c r="AD85" i="8"/>
  <c r="AD86" i="8"/>
  <c r="AC46" i="8" l="1"/>
  <c r="AD46" i="8" s="1"/>
  <c r="I25" i="8"/>
  <c r="U43" i="8"/>
  <c r="S43" i="8"/>
  <c r="S59" i="8" s="1"/>
  <c r="S62" i="8" s="1"/>
  <c r="V43" i="8"/>
  <c r="V59" i="8" s="1"/>
  <c r="V62" i="8" s="1"/>
  <c r="W43" i="8"/>
  <c r="Z43" i="8"/>
  <c r="Y43" i="8"/>
  <c r="Y59" i="8" s="1"/>
  <c r="Y62" i="8" s="1"/>
  <c r="T43" i="8"/>
  <c r="Z58" i="8" l="1"/>
  <c r="Z65" i="8"/>
  <c r="U65" i="8"/>
  <c r="U59" i="8"/>
  <c r="W65" i="8"/>
  <c r="W58" i="8"/>
  <c r="T65" i="8"/>
  <c r="T58" i="8"/>
  <c r="AC31" i="8"/>
  <c r="AD31" i="8" s="1"/>
  <c r="U60" i="8" l="1"/>
  <c r="U63" i="8" s="1"/>
  <c r="U62" i="8"/>
  <c r="J43" i="8"/>
  <c r="J59" i="8" s="1"/>
  <c r="J62" i="8" s="1"/>
  <c r="I43" i="8" l="1"/>
  <c r="K43" i="8"/>
  <c r="L43" i="8"/>
  <c r="M43" i="8"/>
  <c r="M59" i="8" s="1"/>
  <c r="M62" i="8" s="1"/>
  <c r="N43" i="8"/>
  <c r="O43" i="8"/>
  <c r="P43" i="8"/>
  <c r="P59" i="8" s="1"/>
  <c r="P62" i="8" s="1"/>
  <c r="Q43" i="8"/>
  <c r="R43" i="8"/>
  <c r="X43" i="8"/>
  <c r="Q65" i="8" l="1"/>
  <c r="Q58" i="8"/>
  <c r="R65" i="8"/>
  <c r="R59" i="8"/>
  <c r="I65" i="8"/>
  <c r="I59" i="8"/>
  <c r="L59" i="8"/>
  <c r="L65" i="8"/>
  <c r="X59" i="8"/>
  <c r="X65" i="8"/>
  <c r="O59" i="8"/>
  <c r="O65" i="8"/>
  <c r="K58" i="8"/>
  <c r="K65" i="8"/>
  <c r="N65" i="8"/>
  <c r="N58" i="8"/>
  <c r="G43" i="8"/>
  <c r="H43" i="8"/>
  <c r="AC48" i="8"/>
  <c r="AD48" i="8" s="1"/>
  <c r="AC47" i="8"/>
  <c r="AD47" i="8" s="1"/>
  <c r="AC45" i="8"/>
  <c r="AD45" i="8" s="1"/>
  <c r="AC35" i="8"/>
  <c r="AD35" i="8" s="1"/>
  <c r="AC27" i="8"/>
  <c r="AD27" i="8" s="1"/>
  <c r="AD10" i="8"/>
  <c r="X60" i="8" l="1"/>
  <c r="X63" i="8" s="1"/>
  <c r="X62" i="8"/>
  <c r="AA58" i="8"/>
  <c r="E62" i="8" s="1"/>
  <c r="R60" i="8"/>
  <c r="R63" i="8" s="1"/>
  <c r="R62" i="8"/>
  <c r="O62" i="8"/>
  <c r="O60" i="8"/>
  <c r="O63" i="8" s="1"/>
  <c r="L62" i="8"/>
  <c r="L60" i="8"/>
  <c r="L63" i="8" s="1"/>
  <c r="AC58" i="8"/>
  <c r="I62" i="8"/>
  <c r="I60" i="8"/>
  <c r="I63" i="8" s="1"/>
  <c r="H25" i="8"/>
  <c r="H58" i="8" s="1"/>
  <c r="G25" i="8"/>
  <c r="G58" i="8" s="1"/>
  <c r="F43" i="8"/>
  <c r="F59" i="8" s="1"/>
  <c r="F25" i="8"/>
  <c r="F58" i="8" s="1"/>
  <c r="E43" i="8"/>
  <c r="E59" i="8" s="1"/>
  <c r="G66" i="8" l="1"/>
  <c r="AD58" i="8"/>
  <c r="L67" i="8" s="1"/>
  <c r="F62" i="8"/>
  <c r="AA66" i="8"/>
  <c r="O67" i="8" l="1"/>
  <c r="U67" i="8"/>
  <c r="I67" i="8"/>
  <c r="X67" i="8"/>
  <c r="R67" i="8"/>
  <c r="E67" i="8" l="1"/>
  <c r="E25" i="8"/>
  <c r="E58" i="8" s="1"/>
</calcChain>
</file>

<file path=xl/sharedStrings.xml><?xml version="1.0" encoding="utf-8"?>
<sst xmlns="http://schemas.openxmlformats.org/spreadsheetml/2006/main" count="231" uniqueCount="117">
  <si>
    <t>Lp.</t>
  </si>
  <si>
    <t>Nazwa zajęć</t>
  </si>
  <si>
    <t>Suma godzin</t>
  </si>
  <si>
    <t>I rok</t>
  </si>
  <si>
    <t>II rok</t>
  </si>
  <si>
    <t>III rok</t>
  </si>
  <si>
    <t>ZALICZENIA                  (ZO - z oceną,           ZZ - "zal.")</t>
  </si>
  <si>
    <t>Egzaminy ( E )</t>
  </si>
  <si>
    <t>1 sem.</t>
  </si>
  <si>
    <t>2 sem.</t>
  </si>
  <si>
    <t>3 sem.</t>
  </si>
  <si>
    <t>4 sem.</t>
  </si>
  <si>
    <t>5 sem.</t>
  </si>
  <si>
    <t>6 sem.</t>
  </si>
  <si>
    <t>Razem</t>
  </si>
  <si>
    <t>Wykłady</t>
  </si>
  <si>
    <t>Ćwiczenia</t>
  </si>
  <si>
    <t>W</t>
  </si>
  <si>
    <t>ĆW</t>
  </si>
  <si>
    <t>ECTS</t>
  </si>
  <si>
    <t>Godziny</t>
  </si>
  <si>
    <t>A. GRUPA ZAJĘĆ  PODSTAWOWYCH</t>
  </si>
  <si>
    <t>1.</t>
  </si>
  <si>
    <t>Zajęcia ogólnoakademickie</t>
  </si>
  <si>
    <t>ZO</t>
  </si>
  <si>
    <t>E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</si>
  <si>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</si>
  <si>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</si>
  <si>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</si>
  <si>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</si>
  <si>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</si>
  <si>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</si>
  <si>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</si>
  <si>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</si>
  <si>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</si>
  <si>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</si>
  <si>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</si>
  <si>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</si>
  <si>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B. GRUPA ZAJĘĆ KIERUNKOWYCH (IV OBSZARY)</t>
  </si>
  <si>
    <t>I</t>
  </si>
  <si>
    <t>Prawne aspekty bezpieczeństwa</t>
  </si>
  <si>
    <t>1. Materialne prawo karne i wykroczeń</t>
  </si>
  <si>
    <t xml:space="preserve">2. Kryminalistyka i prawo dowodowe </t>
  </si>
  <si>
    <t>3. Kryminologia i współczesne oblicza przemocy</t>
  </si>
  <si>
    <t>II</t>
  </si>
  <si>
    <t>Zarządzanie kryzysowe</t>
  </si>
  <si>
    <t xml:space="preserve">1. System zarządzania kryzysowego </t>
  </si>
  <si>
    <t xml:space="preserve">2. Współczesne bezpieczeństwo międzynarodowe </t>
  </si>
  <si>
    <t>3. Instytucje bezpieczeństwa publicznego</t>
  </si>
  <si>
    <t>III</t>
  </si>
  <si>
    <t>Policja</t>
  </si>
  <si>
    <t>1. Policja w systemie bezpieczeństwa państwa</t>
  </si>
  <si>
    <t>2. Zwalczanie i zapobieganie zagrożeniom</t>
  </si>
  <si>
    <t>3. Grupy dyspozycyjne w bezpieczeństwie państwa</t>
  </si>
  <si>
    <t>IV</t>
  </si>
  <si>
    <t xml:space="preserve">Aktywność fizyczna </t>
  </si>
  <si>
    <t>1. Przygotowanie motoryczne i sprawność specjalna</t>
  </si>
  <si>
    <t>2. Zastosowanie środków przymusu</t>
  </si>
  <si>
    <t xml:space="preserve">C. GRUPA ZAJĘĆ DO WYBORU </t>
  </si>
  <si>
    <t>Język obcy</t>
  </si>
  <si>
    <t>D. PRAKTYKI ZAWODOWE</t>
  </si>
  <si>
    <t xml:space="preserve">Praktyka zawodowa </t>
  </si>
  <si>
    <t>ZESTAWIENIE</t>
  </si>
  <si>
    <t>Razem godziny i punkty</t>
  </si>
  <si>
    <t xml:space="preserve">1 sem. </t>
  </si>
  <si>
    <t>EC TS</t>
  </si>
  <si>
    <t>Grupa zajęć podstawowych</t>
  </si>
  <si>
    <t>Grupa zajęć kierunkowych</t>
  </si>
  <si>
    <t>Grupa zajęć do wyboru</t>
  </si>
  <si>
    <t>Praktyki zawodowe</t>
  </si>
  <si>
    <t>Suma godzin w tygodniu</t>
  </si>
  <si>
    <t>Grupa zajęć do wyboru w procentach (%)</t>
  </si>
  <si>
    <t>Razem godziny i ECTS z praktykami</t>
  </si>
  <si>
    <t>Egzaminy</t>
  </si>
  <si>
    <t xml:space="preserve">Semestry trwają po 13 tygodni. </t>
  </si>
  <si>
    <t>* w tym Ochrona własności intelektualnej.</t>
  </si>
  <si>
    <t>E3</t>
  </si>
  <si>
    <t>E4</t>
  </si>
  <si>
    <t>1. Wiedza o państwie i prawie*</t>
  </si>
  <si>
    <t>3. Teoria bezpieczeństwa</t>
  </si>
  <si>
    <t>4. Pierwsza pomoc przedmedyczna</t>
  </si>
  <si>
    <t>5. Biomedyczne podstawy rozwoju i adaptacji</t>
  </si>
  <si>
    <t>6. Zarządzanie i przywództwo</t>
  </si>
  <si>
    <t>7.  Społeczne aspekty bezpieczeństwa</t>
  </si>
  <si>
    <t xml:space="preserve">8. Psychologia </t>
  </si>
  <si>
    <t>10. Filozofia i kultura bezpieczeństwa</t>
  </si>
  <si>
    <t>11. Ewolucja i historia systemów bezpieczeństwa</t>
  </si>
  <si>
    <t>9. Anatomia procesu badawczego</t>
  </si>
  <si>
    <t>12. Lingwosecuritologia</t>
  </si>
  <si>
    <t>4. Prawne podstawy bezpieczeństwa</t>
  </si>
  <si>
    <t>E2</t>
  </si>
  <si>
    <t>4. Funkcjonowanie Państwa w stanach nazwyczajnych</t>
  </si>
  <si>
    <t xml:space="preserve">4. Strategie obronne w cyberprzestrzenii </t>
  </si>
  <si>
    <t>15. Wychowanie fizyczne</t>
  </si>
  <si>
    <t>14.</t>
  </si>
  <si>
    <t>15.</t>
  </si>
  <si>
    <t>16.</t>
  </si>
  <si>
    <t>3. Metodyka i planowanie treningu w służbach mundurowych</t>
  </si>
  <si>
    <t xml:space="preserve">4. Taktyka interwencji w sytuacjach szczególnych </t>
  </si>
  <si>
    <t>14. Zarządzanie stresem</t>
  </si>
  <si>
    <t>13. Prawo administracyjne</t>
  </si>
  <si>
    <t xml:space="preserve">Obowiązkowe szkolenie z zakresu bezpieczeństwa i higieny pracy w wymiarze 4 godzin.                    
</t>
  </si>
  <si>
    <t>** Student wybiera po sześć zajęć z każdej grupy zajęć (z ośmiu oferowanych), zgodnie z ofertą przedstawioną w semestrze II i IV.</t>
  </si>
  <si>
    <t>*** Student wybiera po jednym z języków (z dwóch oferowanych), zgodnie z ofertą przedstawioną w semestrze I.</t>
  </si>
  <si>
    <t>Zajęcia kierunkowe z obszaru:**</t>
  </si>
  <si>
    <t>Zajęcia językowe:***</t>
  </si>
  <si>
    <r>
      <rPr>
        <b/>
        <sz val="12"/>
        <color theme="1"/>
        <rFont val="Times New Roman"/>
        <family val="1"/>
        <charset val="238"/>
      </rPr>
      <t>I.</t>
    </r>
    <r>
      <rPr>
        <sz val="12"/>
        <color theme="1"/>
        <rFont val="Times New Roman"/>
        <family val="1"/>
        <charset val="238"/>
      </rPr>
      <t xml:space="preserve">  Prawne aspekty bezpieczeństwa</t>
    </r>
  </si>
  <si>
    <r>
      <rPr>
        <b/>
        <sz val="12"/>
        <color theme="1"/>
        <rFont val="Times New Roman"/>
        <family val="1"/>
        <charset val="238"/>
      </rPr>
      <t>II.</t>
    </r>
    <r>
      <rPr>
        <sz val="12"/>
        <color theme="1"/>
        <rFont val="Times New Roman"/>
        <family val="1"/>
        <charset val="238"/>
      </rPr>
      <t xml:space="preserve">  Zarządzanie kryzysowe</t>
    </r>
  </si>
  <si>
    <r>
      <rPr>
        <b/>
        <sz val="12"/>
        <color theme="1"/>
        <rFont val="Times New Roman"/>
        <family val="1"/>
        <charset val="238"/>
      </rPr>
      <t>III.</t>
    </r>
    <r>
      <rPr>
        <sz val="12"/>
        <color theme="1"/>
        <rFont val="Times New Roman"/>
        <family val="1"/>
        <charset val="238"/>
      </rPr>
      <t xml:space="preserve">  Policja</t>
    </r>
  </si>
  <si>
    <r>
      <t xml:space="preserve">IV.  </t>
    </r>
    <r>
      <rPr>
        <sz val="12"/>
        <color theme="1"/>
        <rFont val="Times New Roman"/>
        <family val="1"/>
        <charset val="238"/>
      </rPr>
      <t>Aktywność fizyczna</t>
    </r>
  </si>
  <si>
    <t>2. Technologia informacyjna</t>
  </si>
  <si>
    <t xml:space="preserve">HARMONOGRAM REALIZACJI PROGRAMU STUDIÓW STACJONARNYCH  PIERWSZEGO STOPNIA                                                                        </t>
  </si>
  <si>
    <t xml:space="preserve">Program studiów dopuszcza możliwość realizacji zajęć (wykładów) z wykorzystaniem metod i technik kształcenia na odległość zgodnie z niniejszym harmonogramem. Zajęcia te mogą być prowadzone wyłącznie w formie synchronicznej. Maksymalna łączna liczba godzin oraz punktów ECTS dla ww. zajęć wynosi: 988 godzin i 38 punktów ECTS.																										</t>
  </si>
  <si>
    <t xml:space="preserve">                   PROFIL OGÓLNOAKADEMICKI , TYTUŁ ZAWODOWY ABSOLWENTA: LICENCJAT</t>
  </si>
  <si>
    <r>
      <t xml:space="preserve">    KIERUNEK  BEZPIECZEŃSTWO WEWNĘTRZNE 2026 - 2029                             </t>
    </r>
    <r>
      <rPr>
        <b/>
        <sz val="8"/>
        <color theme="1"/>
        <rFont val="Times New Roman"/>
        <family val="1"/>
        <charset val="238"/>
      </rPr>
      <t xml:space="preserve">  </t>
    </r>
    <r>
      <rPr>
        <b/>
        <sz val="16"/>
        <color theme="1"/>
        <rFont val="Times New Roman"/>
        <family val="1"/>
        <charset val="238"/>
      </rPr>
      <t xml:space="preserve">                                                                                           </t>
    </r>
    <r>
      <rPr>
        <b/>
        <sz val="10"/>
        <color theme="1"/>
        <rFont val="Times New Roman"/>
        <family val="1"/>
        <charset val="238"/>
      </rPr>
      <t xml:space="preserve"> </t>
    </r>
  </si>
  <si>
    <t>Zatwierdzono Uchwałą Nr AR001-7-V/2026 Senatu Akademii Wychowania Fizycznego im. Jerzego Kukuczki w Katowicach z dnia 26 maja 2026 roku.</t>
  </si>
  <si>
    <t>Strona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</si>
</sst>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21" x14ac:knownFonts="1">
    <font>
      <sz val="10"/>
      <name val="Arial CE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Arial CE"/>
      <charset val="238"/>
    </font>
    <font>
      <b/>
      <sz val="16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Arial CE"/>
      <charset val="238"/>
    </font>
    <font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2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164" fontId="10" fillId="0" borderId="0" applyBorder="0" applyProtection="0"/>
  </cellStyleXfs>
  <cellXfs count="313">
    <xf numFmtId="0" fontId="0" fillId="0" borderId="0" xfId="0"/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 wrapText="1" inden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8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14" fillId="0" borderId="0" xfId="0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7" fillId="0" borderId="35" xfId="0" applyFont="1" applyBorder="1" applyAlignment="1" applyProtection="1">
      <alignment horizontal="center" vertical="center"/>
      <protection hidden="1"/>
    </xf>
    <xf numFmtId="0" fontId="17" fillId="0" borderId="73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9" fillId="0" borderId="21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left" vertical="center" wrapText="1" indent="1"/>
    </xf>
    <xf numFmtId="0" fontId="17" fillId="0" borderId="1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 applyProtection="1">
      <alignment horizontal="center" vertical="center"/>
      <protection hidden="1"/>
    </xf>
    <xf numFmtId="0" fontId="17" fillId="0" borderId="10" xfId="0" applyFont="1" applyBorder="1" applyAlignment="1" applyProtection="1">
      <alignment horizontal="center" vertical="center"/>
      <protection hidden="1"/>
    </xf>
    <xf numFmtId="0" fontId="17" fillId="0" borderId="23" xfId="0" applyFont="1" applyBorder="1" applyAlignment="1" applyProtection="1">
      <alignment horizontal="center" vertical="center"/>
      <protection hidden="1"/>
    </xf>
    <xf numFmtId="0" fontId="17" fillId="0" borderId="22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5" xfId="0" applyFont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17" fillId="0" borderId="7" xfId="1" applyFont="1" applyBorder="1" applyAlignment="1" applyProtection="1">
      <alignment horizontal="center" vertical="center"/>
      <protection locked="0"/>
    </xf>
    <xf numFmtId="0" fontId="17" fillId="0" borderId="24" xfId="1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0" fontId="17" fillId="0" borderId="0" xfId="0" applyFont="1" applyAlignment="1" applyProtection="1">
      <alignment horizontal="left" vertical="center" indent="1"/>
      <protection hidden="1"/>
    </xf>
    <xf numFmtId="0" fontId="17" fillId="0" borderId="8" xfId="0" applyFont="1" applyBorder="1" applyAlignment="1" applyProtection="1">
      <alignment horizontal="center" vertical="center"/>
      <protection locked="0"/>
    </xf>
    <xf numFmtId="0" fontId="17" fillId="0" borderId="4" xfId="1" applyFont="1" applyBorder="1" applyAlignment="1" applyProtection="1">
      <alignment horizontal="center" vertical="center"/>
      <protection locked="0"/>
    </xf>
    <xf numFmtId="0" fontId="17" fillId="0" borderId="25" xfId="1" applyFont="1" applyBorder="1" applyAlignment="1" applyProtection="1">
      <alignment horizontal="center" vertical="center"/>
      <protection hidden="1"/>
    </xf>
    <xf numFmtId="0" fontId="17" fillId="0" borderId="18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left" vertical="center" wrapText="1" indent="1"/>
      <protection locked="0"/>
    </xf>
    <xf numFmtId="0" fontId="17" fillId="0" borderId="0" xfId="0" applyFont="1" applyAlignment="1" applyProtection="1">
      <alignment horizontal="center" vertical="center"/>
      <protection hidden="1"/>
    </xf>
    <xf numFmtId="0" fontId="17" fillId="0" borderId="3" xfId="0" applyFont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left" vertical="center" wrapText="1" indent="1"/>
      <protection locked="0"/>
    </xf>
    <xf numFmtId="0" fontId="17" fillId="0" borderId="23" xfId="0" applyFont="1" applyBorder="1" applyAlignment="1" applyProtection="1">
      <alignment horizontal="left" vertical="center" wrapText="1" indent="1"/>
      <protection locked="0"/>
    </xf>
    <xf numFmtId="0" fontId="17" fillId="0" borderId="121" xfId="1" applyFont="1" applyBorder="1" applyAlignment="1" applyProtection="1">
      <alignment horizontal="center" vertical="center"/>
      <protection hidden="1"/>
    </xf>
    <xf numFmtId="0" fontId="17" fillId="0" borderId="11" xfId="0" applyFont="1" applyBorder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/>
      <protection hidden="1"/>
    </xf>
    <xf numFmtId="0" fontId="17" fillId="0" borderId="16" xfId="0" applyFont="1" applyBorder="1" applyAlignment="1" applyProtection="1">
      <alignment horizontal="center" vertical="center" wrapText="1"/>
      <protection hidden="1"/>
    </xf>
    <xf numFmtId="0" fontId="17" fillId="0" borderId="14" xfId="0" applyFont="1" applyBorder="1" applyAlignment="1" applyProtection="1">
      <alignment horizontal="left" vertical="center" wrapText="1" indent="1"/>
      <protection hidden="1"/>
    </xf>
    <xf numFmtId="0" fontId="17" fillId="0" borderId="101" xfId="0" applyFont="1" applyBorder="1" applyAlignment="1" applyProtection="1">
      <alignment horizontal="center" vertical="center" wrapText="1"/>
      <protection hidden="1"/>
    </xf>
    <xf numFmtId="0" fontId="17" fillId="0" borderId="31" xfId="0" applyFont="1" applyBorder="1" applyAlignment="1" applyProtection="1">
      <alignment horizontal="center" vertical="center" wrapText="1"/>
      <protection hidden="1"/>
    </xf>
    <xf numFmtId="0" fontId="17" fillId="0" borderId="12" xfId="0" applyFont="1" applyBorder="1" applyAlignment="1" applyProtection="1">
      <alignment horizontal="center" vertical="center" wrapText="1"/>
      <protection hidden="1"/>
    </xf>
    <xf numFmtId="0" fontId="17" fillId="0" borderId="26" xfId="0" applyFont="1" applyBorder="1" applyAlignment="1" applyProtection="1">
      <alignment horizontal="center" vertical="center" wrapText="1"/>
      <protection hidden="1"/>
    </xf>
    <xf numFmtId="0" fontId="17" fillId="0" borderId="28" xfId="0" applyFont="1" applyBorder="1" applyAlignment="1" applyProtection="1">
      <alignment horizontal="center" vertical="center" wrapText="1"/>
      <protection hidden="1"/>
    </xf>
    <xf numFmtId="0" fontId="17" fillId="0" borderId="29" xfId="0" applyFont="1" applyBorder="1" applyAlignment="1" applyProtection="1">
      <alignment horizontal="center" vertical="center" wrapText="1"/>
      <protection hidden="1"/>
    </xf>
    <xf numFmtId="0" fontId="17" fillId="0" borderId="30" xfId="0" applyFont="1" applyBorder="1" applyAlignment="1" applyProtection="1">
      <alignment horizontal="center" vertical="center" wrapText="1"/>
      <protection hidden="1"/>
    </xf>
    <xf numFmtId="0" fontId="17" fillId="0" borderId="14" xfId="0" applyFont="1" applyBorder="1" applyAlignment="1" applyProtection="1">
      <alignment horizontal="center" vertical="center" wrapText="1"/>
      <protection hidden="1"/>
    </xf>
    <xf numFmtId="1" fontId="17" fillId="0" borderId="15" xfId="0" applyNumberFormat="1" applyFont="1" applyBorder="1" applyAlignment="1" applyProtection="1">
      <alignment horizontal="center" vertical="center" wrapText="1"/>
      <protection hidden="1"/>
    </xf>
    <xf numFmtId="0" fontId="17" fillId="0" borderId="12" xfId="0" applyFont="1" applyBorder="1" applyAlignment="1" applyProtection="1">
      <alignment horizontal="center" vertical="center"/>
      <protection hidden="1"/>
    </xf>
    <xf numFmtId="0" fontId="17" fillId="0" borderId="13" xfId="1" applyFont="1" applyBorder="1" applyAlignment="1" applyProtection="1">
      <alignment horizontal="center" vertical="center"/>
      <protection hidden="1"/>
    </xf>
    <xf numFmtId="0" fontId="17" fillId="0" borderId="19" xfId="0" applyFont="1" applyBorder="1" applyAlignment="1" applyProtection="1">
      <alignment vertical="center"/>
      <protection hidden="1"/>
    </xf>
    <xf numFmtId="0" fontId="17" fillId="0" borderId="19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20" xfId="0" applyFont="1" applyBorder="1" applyAlignment="1" applyProtection="1">
      <alignment horizontal="center" vertical="center"/>
      <protection locked="0"/>
    </xf>
    <xf numFmtId="0" fontId="17" fillId="0" borderId="28" xfId="0" applyFont="1" applyBorder="1" applyAlignment="1" applyProtection="1">
      <alignment horizontal="center" vertical="center"/>
      <protection hidden="1"/>
    </xf>
    <xf numFmtId="0" fontId="17" fillId="0" borderId="29" xfId="0" applyFont="1" applyBorder="1" applyAlignment="1" applyProtection="1">
      <alignment horizontal="center" vertical="center"/>
      <protection hidden="1"/>
    </xf>
    <xf numFmtId="0" fontId="17" fillId="0" borderId="102" xfId="0" applyFont="1" applyBorder="1" applyAlignment="1" applyProtection="1">
      <alignment horizontal="center" vertical="center"/>
      <protection hidden="1"/>
    </xf>
    <xf numFmtId="0" fontId="17" fillId="0" borderId="26" xfId="0" applyFont="1" applyBorder="1" applyAlignment="1" applyProtection="1">
      <alignment horizontal="center" vertical="center"/>
      <protection hidden="1"/>
    </xf>
    <xf numFmtId="0" fontId="17" fillId="0" borderId="15" xfId="0" applyFont="1" applyBorder="1" applyAlignment="1" applyProtection="1">
      <alignment horizontal="center" vertical="center" wrapText="1"/>
      <protection hidden="1"/>
    </xf>
    <xf numFmtId="0" fontId="15" fillId="0" borderId="9" xfId="0" applyFont="1" applyBorder="1" applyAlignment="1" applyProtection="1">
      <alignment horizontal="left" vertical="center" wrapText="1" indent="1"/>
      <protection locked="0"/>
    </xf>
    <xf numFmtId="0" fontId="17" fillId="0" borderId="43" xfId="0" applyFont="1" applyBorder="1" applyAlignment="1" applyProtection="1">
      <alignment horizontal="left" vertical="center" wrapText="1" indent="2"/>
      <protection locked="0"/>
    </xf>
    <xf numFmtId="0" fontId="17" fillId="0" borderId="32" xfId="0" applyFont="1" applyBorder="1" applyAlignment="1" applyProtection="1">
      <alignment horizontal="center" vertical="center"/>
      <protection hidden="1"/>
    </xf>
    <xf numFmtId="0" fontId="17" fillId="0" borderId="33" xfId="0" applyFont="1" applyBorder="1" applyAlignment="1" applyProtection="1">
      <alignment horizontal="center" vertical="center" wrapText="1"/>
      <protection hidden="1"/>
    </xf>
    <xf numFmtId="0" fontId="17" fillId="0" borderId="114" xfId="0" applyFont="1" applyBorder="1" applyAlignment="1" applyProtection="1">
      <alignment horizontal="left" vertical="center" wrapText="1" indent="1"/>
      <protection hidden="1"/>
    </xf>
    <xf numFmtId="0" fontId="17" fillId="0" borderId="111" xfId="0" applyFont="1" applyBorder="1" applyAlignment="1" applyProtection="1">
      <alignment horizontal="center" vertical="center"/>
      <protection hidden="1"/>
    </xf>
    <xf numFmtId="0" fontId="17" fillId="0" borderId="108" xfId="0" applyFont="1" applyBorder="1" applyAlignment="1" applyProtection="1">
      <alignment horizontal="center" vertical="center"/>
      <protection hidden="1"/>
    </xf>
    <xf numFmtId="0" fontId="17" fillId="0" borderId="32" xfId="0" applyFont="1" applyBorder="1" applyAlignment="1" applyProtection="1">
      <alignment horizontal="center" vertical="center" wrapText="1"/>
      <protection hidden="1"/>
    </xf>
    <xf numFmtId="2" fontId="17" fillId="0" borderId="109" xfId="0" applyNumberFormat="1" applyFont="1" applyBorder="1" applyAlignment="1" applyProtection="1">
      <alignment horizontal="center" vertical="center" wrapText="1"/>
      <protection hidden="1"/>
    </xf>
    <xf numFmtId="165" fontId="17" fillId="0" borderId="29" xfId="0" applyNumberFormat="1" applyFont="1" applyBorder="1" applyAlignment="1" applyProtection="1">
      <alignment horizontal="center" vertical="center" wrapText="1"/>
      <protection hidden="1"/>
    </xf>
    <xf numFmtId="0" fontId="17" fillId="0" borderId="109" xfId="0" applyFont="1" applyBorder="1" applyAlignment="1" applyProtection="1">
      <alignment horizontal="center" vertical="center" wrapText="1"/>
      <protection hidden="1"/>
    </xf>
    <xf numFmtId="0" fontId="17" fillId="0" borderId="110" xfId="0" applyFont="1" applyBorder="1" applyAlignment="1" applyProtection="1">
      <alignment horizontal="center" vertical="center"/>
      <protection hidden="1"/>
    </xf>
    <xf numFmtId="0" fontId="17" fillId="0" borderId="42" xfId="1" applyFont="1" applyBorder="1" applyAlignment="1" applyProtection="1">
      <alignment horizontal="center" vertical="center"/>
      <protection hidden="1"/>
    </xf>
    <xf numFmtId="0" fontId="17" fillId="0" borderId="44" xfId="0" applyFont="1" applyBorder="1" applyAlignment="1" applyProtection="1">
      <alignment horizontal="center" vertical="center"/>
      <protection locked="0"/>
    </xf>
    <xf numFmtId="0" fontId="17" fillId="0" borderId="86" xfId="0" applyFont="1" applyBorder="1" applyAlignment="1" applyProtection="1">
      <alignment horizontal="center" vertical="center"/>
      <protection hidden="1"/>
    </xf>
    <xf numFmtId="0" fontId="17" fillId="0" borderId="122" xfId="0" applyFont="1" applyBorder="1" applyAlignment="1" applyProtection="1">
      <alignment horizontal="center" vertical="center"/>
      <protection hidden="1"/>
    </xf>
    <xf numFmtId="0" fontId="17" fillId="0" borderId="17" xfId="0" applyFont="1" applyBorder="1" applyAlignment="1" applyProtection="1">
      <alignment horizontal="center" vertical="center"/>
      <protection hidden="1"/>
    </xf>
    <xf numFmtId="0" fontId="17" fillId="0" borderId="38" xfId="0" applyFont="1" applyBorder="1" applyAlignment="1" applyProtection="1">
      <alignment horizontal="left" vertical="center" wrapText="1" indent="1"/>
      <protection hidden="1"/>
    </xf>
    <xf numFmtId="0" fontId="17" fillId="0" borderId="123" xfId="0" applyFont="1" applyBorder="1" applyAlignment="1" applyProtection="1">
      <alignment horizontal="center" vertical="center"/>
      <protection hidden="1"/>
    </xf>
    <xf numFmtId="0" fontId="17" fillId="0" borderId="30" xfId="0" applyFont="1" applyBorder="1" applyAlignment="1" applyProtection="1">
      <alignment horizontal="center" vertical="center"/>
      <protection hidden="1"/>
    </xf>
    <xf numFmtId="0" fontId="17" fillId="0" borderId="39" xfId="0" applyFont="1" applyBorder="1" applyAlignment="1" applyProtection="1">
      <alignment horizontal="center" vertical="center"/>
      <protection hidden="1"/>
    </xf>
    <xf numFmtId="0" fontId="17" fillId="0" borderId="40" xfId="0" applyFont="1" applyBorder="1" applyAlignment="1" applyProtection="1">
      <alignment horizontal="center" vertical="center"/>
      <protection hidden="1"/>
    </xf>
    <xf numFmtId="0" fontId="17" fillId="0" borderId="33" xfId="0" applyFont="1" applyBorder="1" applyAlignment="1" applyProtection="1">
      <alignment horizontal="center" vertical="center"/>
      <protection hidden="1"/>
    </xf>
    <xf numFmtId="0" fontId="17" fillId="0" borderId="41" xfId="0" applyFont="1" applyBorder="1" applyAlignment="1" applyProtection="1">
      <alignment horizontal="center" vertical="center"/>
      <protection hidden="1"/>
    </xf>
    <xf numFmtId="0" fontId="17" fillId="0" borderId="22" xfId="0" applyFont="1" applyBorder="1" applyAlignment="1" applyProtection="1">
      <alignment horizontal="right" vertical="center"/>
      <protection hidden="1"/>
    </xf>
    <xf numFmtId="0" fontId="20" fillId="0" borderId="52" xfId="0" applyFont="1" applyBorder="1" applyAlignment="1" applyProtection="1">
      <alignment horizontal="center" vertical="center" wrapText="1"/>
      <protection hidden="1"/>
    </xf>
    <xf numFmtId="0" fontId="20" fillId="0" borderId="53" xfId="0" applyFont="1" applyBorder="1" applyAlignment="1" applyProtection="1">
      <alignment horizontal="center" vertical="center"/>
      <protection hidden="1"/>
    </xf>
    <xf numFmtId="0" fontId="20" fillId="0" borderId="21" xfId="0" applyFont="1" applyBorder="1" applyAlignment="1" applyProtection="1">
      <alignment horizontal="center" vertical="center" shrinkToFit="1"/>
      <protection hidden="1"/>
    </xf>
    <xf numFmtId="0" fontId="20" fillId="0" borderId="17" xfId="0" applyFont="1" applyBorder="1" applyAlignment="1" applyProtection="1">
      <alignment horizontal="center" vertical="center" shrinkToFit="1"/>
      <protection hidden="1"/>
    </xf>
    <xf numFmtId="0" fontId="18" fillId="0" borderId="43" xfId="0" applyFont="1" applyBorder="1" applyAlignment="1" applyProtection="1">
      <alignment vertical="center" wrapText="1"/>
      <protection hidden="1"/>
    </xf>
    <xf numFmtId="1" fontId="17" fillId="0" borderId="64" xfId="0" applyNumberFormat="1" applyFont="1" applyBorder="1" applyAlignment="1" applyProtection="1">
      <alignment horizontal="center" vertical="center"/>
      <protection hidden="1"/>
    </xf>
    <xf numFmtId="165" fontId="17" fillId="0" borderId="79" xfId="0" applyNumberFormat="1" applyFont="1" applyBorder="1" applyAlignment="1" applyProtection="1">
      <alignment horizontal="center" vertical="center"/>
      <protection hidden="1"/>
    </xf>
    <xf numFmtId="1" fontId="17" fillId="0" borderId="97" xfId="0" applyNumberFormat="1" applyFont="1" applyBorder="1" applyAlignment="1" applyProtection="1">
      <alignment horizontal="center" vertical="center"/>
      <protection hidden="1"/>
    </xf>
    <xf numFmtId="165" fontId="17" fillId="0" borderId="96" xfId="0" applyNumberFormat="1" applyFont="1" applyBorder="1" applyAlignment="1" applyProtection="1">
      <alignment horizontal="center" vertical="center"/>
      <protection hidden="1"/>
    </xf>
    <xf numFmtId="1" fontId="17" fillId="0" borderId="21" xfId="0" applyNumberFormat="1" applyFont="1" applyBorder="1" applyAlignment="1" applyProtection="1">
      <alignment vertical="center"/>
      <protection hidden="1"/>
    </xf>
    <xf numFmtId="1" fontId="17" fillId="0" borderId="44" xfId="0" applyNumberFormat="1" applyFont="1" applyBorder="1" applyAlignment="1" applyProtection="1">
      <alignment vertical="center"/>
      <protection hidden="1"/>
    </xf>
    <xf numFmtId="1" fontId="17" fillId="0" borderId="45" xfId="0" applyNumberFormat="1" applyFont="1" applyBorder="1" applyAlignment="1" applyProtection="1">
      <alignment vertical="center"/>
      <protection hidden="1"/>
    </xf>
    <xf numFmtId="1" fontId="17" fillId="0" borderId="35" xfId="0" applyNumberFormat="1" applyFont="1" applyBorder="1" applyAlignment="1" applyProtection="1">
      <alignment horizontal="center" vertical="center"/>
      <protection hidden="1"/>
    </xf>
    <xf numFmtId="1" fontId="17" fillId="0" borderId="73" xfId="0" applyNumberFormat="1" applyFont="1" applyBorder="1" applyAlignment="1" applyProtection="1">
      <alignment horizontal="center" vertical="center"/>
      <protection hidden="1"/>
    </xf>
    <xf numFmtId="0" fontId="17" fillId="0" borderId="35" xfId="0" applyFont="1" applyBorder="1" applyAlignment="1" applyProtection="1">
      <alignment horizontal="center" vertical="center" wrapText="1"/>
      <protection hidden="1"/>
    </xf>
    <xf numFmtId="0" fontId="17" fillId="0" borderId="9" xfId="0" applyFont="1" applyBorder="1" applyAlignment="1" applyProtection="1">
      <alignment horizontal="center" vertical="center" wrapText="1"/>
      <protection hidden="1"/>
    </xf>
    <xf numFmtId="9" fontId="17" fillId="0" borderId="35" xfId="0" applyNumberFormat="1" applyFont="1" applyBorder="1" applyAlignment="1" applyProtection="1">
      <alignment horizontal="center" vertical="center" wrapText="1"/>
      <protection hidden="1"/>
    </xf>
    <xf numFmtId="9" fontId="17" fillId="0" borderId="9" xfId="0" applyNumberFormat="1" applyFont="1" applyBorder="1" applyAlignment="1" applyProtection="1">
      <alignment horizontal="center" vertical="center" wrapText="1"/>
      <protection hidden="1"/>
    </xf>
    <xf numFmtId="1" fontId="17" fillId="0" borderId="46" xfId="0" applyNumberFormat="1" applyFont="1" applyBorder="1" applyAlignment="1" applyProtection="1">
      <alignment vertical="center"/>
      <protection hidden="1"/>
    </xf>
    <xf numFmtId="1" fontId="17" fillId="0" borderId="47" xfId="0" applyNumberFormat="1" applyFont="1" applyBorder="1" applyAlignment="1" applyProtection="1">
      <alignment vertical="center"/>
      <protection hidden="1"/>
    </xf>
    <xf numFmtId="1" fontId="17" fillId="0" borderId="3" xfId="0" applyNumberFormat="1" applyFont="1" applyBorder="1" applyAlignment="1" applyProtection="1">
      <alignment vertical="center"/>
      <protection hidden="1"/>
    </xf>
    <xf numFmtId="1" fontId="17" fillId="0" borderId="48" xfId="0" applyNumberFormat="1" applyFont="1" applyBorder="1" applyAlignment="1" applyProtection="1">
      <alignment vertical="center"/>
      <protection hidden="1"/>
    </xf>
    <xf numFmtId="1" fontId="17" fillId="0" borderId="49" xfId="0" applyNumberFormat="1" applyFont="1" applyBorder="1" applyAlignment="1" applyProtection="1">
      <alignment vertical="center"/>
      <protection hidden="1"/>
    </xf>
    <xf numFmtId="1" fontId="17" fillId="0" borderId="18" xfId="0" applyNumberFormat="1" applyFont="1" applyBorder="1" applyAlignment="1" applyProtection="1">
      <alignment vertical="center"/>
      <protection hidden="1"/>
    </xf>
    <xf numFmtId="0" fontId="17" fillId="0" borderId="112" xfId="0" applyFont="1" applyBorder="1" applyAlignment="1" applyProtection="1">
      <alignment horizontal="center" vertical="center" wrapText="1"/>
      <protection hidden="1"/>
    </xf>
    <xf numFmtId="0" fontId="17" fillId="0" borderId="113" xfId="0" applyFont="1" applyBorder="1" applyAlignment="1" applyProtection="1">
      <alignment horizontal="center" vertical="center" wrapText="1"/>
      <protection hidden="1"/>
    </xf>
    <xf numFmtId="1" fontId="15" fillId="0" borderId="50" xfId="0" applyNumberFormat="1" applyFont="1" applyBorder="1" applyAlignment="1" applyProtection="1">
      <alignment horizontal="center" vertical="center"/>
      <protection hidden="1"/>
    </xf>
    <xf numFmtId="1" fontId="15" fillId="0" borderId="51" xfId="0" applyNumberFormat="1" applyFont="1" applyBorder="1" applyAlignment="1" applyProtection="1">
      <alignment horizontal="center" vertical="center"/>
      <protection hidden="1"/>
    </xf>
    <xf numFmtId="0" fontId="17" fillId="0" borderId="18" xfId="0" applyFont="1" applyBorder="1" applyAlignment="1" applyProtection="1">
      <alignment horizontal="center" vertical="center"/>
      <protection hidden="1"/>
    </xf>
    <xf numFmtId="0" fontId="2" fillId="0" borderId="96" xfId="0" applyFont="1" applyBorder="1" applyAlignment="1" applyProtection="1">
      <alignment horizontal="right" vertical="top"/>
      <protection hidden="1"/>
    </xf>
    <xf numFmtId="0" fontId="17" fillId="0" borderId="17" xfId="0" applyFont="1" applyBorder="1" applyAlignment="1" applyProtection="1">
      <alignment horizontal="left" vertical="center" wrapText="1"/>
      <protection hidden="1"/>
    </xf>
    <xf numFmtId="0" fontId="16" fillId="0" borderId="17" xfId="0" applyFont="1" applyBorder="1" applyAlignment="1">
      <alignment horizontal="left" vertical="center" wrapText="1"/>
    </xf>
    <xf numFmtId="0" fontId="4" fillId="0" borderId="17" xfId="0" applyFont="1" applyBorder="1" applyAlignment="1" applyProtection="1">
      <alignment horizontal="center" vertical="center"/>
      <protection hidden="1"/>
    </xf>
    <xf numFmtId="0" fontId="0" fillId="0" borderId="17" xfId="0" applyBorder="1" applyAlignment="1">
      <alignment horizontal="center" vertical="center"/>
    </xf>
    <xf numFmtId="0" fontId="4" fillId="0" borderId="17" xfId="0" applyFont="1" applyBorder="1" applyAlignment="1" applyProtection="1">
      <alignment horizontal="left" vertical="center"/>
      <protection hidden="1"/>
    </xf>
    <xf numFmtId="0" fontId="0" fillId="0" borderId="17" xfId="0" applyFont="1" applyBorder="1" applyAlignment="1">
      <alignment horizontal="left" vertical="center"/>
    </xf>
    <xf numFmtId="0" fontId="17" fillId="0" borderId="17" xfId="0" applyFont="1" applyBorder="1" applyAlignment="1" applyProtection="1">
      <alignment horizontal="left" vertical="center"/>
      <protection hidden="1"/>
    </xf>
    <xf numFmtId="0" fontId="17" fillId="0" borderId="30" xfId="0" applyFont="1" applyBorder="1" applyAlignment="1" applyProtection="1">
      <alignment horizontal="center" vertical="center"/>
      <protection hidden="1"/>
    </xf>
    <xf numFmtId="0" fontId="17" fillId="0" borderId="29" xfId="0" applyFont="1" applyBorder="1" applyAlignment="1" applyProtection="1">
      <alignment horizontal="center" vertical="center"/>
      <protection hidden="1"/>
    </xf>
    <xf numFmtId="0" fontId="17" fillId="0" borderId="109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 applyProtection="1">
      <alignment horizontal="center" vertical="center"/>
      <protection hidden="1"/>
    </xf>
    <xf numFmtId="0" fontId="17" fillId="0" borderId="35" xfId="0" applyFont="1" applyBorder="1" applyAlignment="1" applyProtection="1">
      <alignment horizontal="center" vertical="center"/>
      <protection hidden="1"/>
    </xf>
    <xf numFmtId="1" fontId="17" fillId="0" borderId="57" xfId="0" applyNumberFormat="1" applyFont="1" applyBorder="1" applyAlignment="1" applyProtection="1">
      <alignment horizontal="center" vertical="center"/>
      <protection hidden="1"/>
    </xf>
    <xf numFmtId="1" fontId="17" fillId="0" borderId="35" xfId="0" applyNumberFormat="1" applyFont="1" applyBorder="1" applyAlignment="1" applyProtection="1">
      <alignment horizontal="center" vertical="center"/>
      <protection hidden="1"/>
    </xf>
    <xf numFmtId="0" fontId="15" fillId="0" borderId="119" xfId="0" applyFont="1" applyBorder="1" applyAlignment="1" applyProtection="1">
      <alignment horizontal="center" vertical="center"/>
      <protection hidden="1"/>
    </xf>
    <xf numFmtId="0" fontId="15" fillId="0" borderId="76" xfId="0" applyFont="1" applyBorder="1" applyAlignment="1" applyProtection="1">
      <alignment horizontal="center" vertical="center"/>
      <protection hidden="1"/>
    </xf>
    <xf numFmtId="0" fontId="15" fillId="0" borderId="118" xfId="0" applyFont="1" applyBorder="1" applyAlignment="1" applyProtection="1">
      <alignment horizontal="center" vertical="center"/>
      <protection hidden="1"/>
    </xf>
    <xf numFmtId="1" fontId="17" fillId="0" borderId="34" xfId="0" applyNumberFormat="1" applyFont="1" applyBorder="1" applyAlignment="1" applyProtection="1">
      <alignment horizontal="center" vertical="center"/>
      <protection hidden="1"/>
    </xf>
    <xf numFmtId="0" fontId="17" fillId="0" borderId="28" xfId="0" applyFont="1" applyBorder="1" applyAlignment="1" applyProtection="1">
      <alignment horizontal="center" vertical="center" wrapText="1"/>
      <protection hidden="1"/>
    </xf>
    <xf numFmtId="0" fontId="17" fillId="0" borderId="29" xfId="0" applyFont="1" applyBorder="1" applyAlignment="1" applyProtection="1">
      <alignment horizontal="center" vertical="center" wrapText="1"/>
      <protection hidden="1"/>
    </xf>
    <xf numFmtId="0" fontId="17" fillId="0" borderId="42" xfId="0" applyFont="1" applyBorder="1" applyAlignment="1" applyProtection="1">
      <alignment horizontal="center" vertical="center" wrapText="1"/>
      <protection hidden="1"/>
    </xf>
    <xf numFmtId="1" fontId="17" fillId="0" borderId="9" xfId="0" applyNumberFormat="1" applyFont="1" applyBorder="1" applyAlignment="1" applyProtection="1">
      <alignment horizontal="center" vertical="center"/>
      <protection hidden="1"/>
    </xf>
    <xf numFmtId="1" fontId="17" fillId="0" borderId="53" xfId="0" applyNumberFormat="1" applyFont="1" applyBorder="1" applyAlignment="1" applyProtection="1">
      <alignment horizontal="center" vertical="center"/>
      <protection hidden="1"/>
    </xf>
    <xf numFmtId="1" fontId="17" fillId="0" borderId="66" xfId="0" applyNumberFormat="1" applyFont="1" applyBorder="1" applyAlignment="1" applyProtection="1">
      <alignment horizontal="center" vertical="center"/>
      <protection hidden="1"/>
    </xf>
    <xf numFmtId="0" fontId="17" fillId="0" borderId="22" xfId="0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horizontal="center" vertical="center" wrapText="1"/>
      <protection hidden="1"/>
    </xf>
    <xf numFmtId="0" fontId="17" fillId="0" borderId="25" xfId="0" applyFont="1" applyBorder="1" applyAlignment="1" applyProtection="1">
      <alignment horizontal="center" vertical="center" wrapText="1"/>
      <protection hidden="1"/>
    </xf>
    <xf numFmtId="0" fontId="17" fillId="0" borderId="94" xfId="0" applyFont="1" applyBorder="1" applyAlignment="1" applyProtection="1">
      <alignment horizontal="center" vertical="center" wrapText="1"/>
      <protection hidden="1"/>
    </xf>
    <xf numFmtId="0" fontId="17" fillId="0" borderId="98" xfId="0" applyFont="1" applyBorder="1" applyAlignment="1" applyProtection="1">
      <alignment horizontal="center" vertical="center" wrapText="1"/>
      <protection hidden="1"/>
    </xf>
    <xf numFmtId="0" fontId="17" fillId="0" borderId="72" xfId="0" applyFont="1" applyBorder="1" applyAlignment="1" applyProtection="1">
      <alignment horizontal="center" vertical="center" wrapText="1"/>
      <protection hidden="1"/>
    </xf>
    <xf numFmtId="0" fontId="17" fillId="0" borderId="92" xfId="0" applyFont="1" applyBorder="1" applyAlignment="1" applyProtection="1">
      <alignment horizontal="center" vertical="center" wrapText="1"/>
      <protection hidden="1"/>
    </xf>
    <xf numFmtId="0" fontId="17" fillId="0" borderId="93" xfId="0" applyFont="1" applyBorder="1" applyAlignment="1" applyProtection="1">
      <alignment horizontal="center" vertical="center" wrapText="1"/>
      <protection hidden="1"/>
    </xf>
    <xf numFmtId="0" fontId="17" fillId="0" borderId="28" xfId="0" applyFont="1" applyBorder="1" applyAlignment="1" applyProtection="1">
      <alignment horizontal="center" vertical="center"/>
      <protection hidden="1"/>
    </xf>
    <xf numFmtId="1" fontId="17" fillId="0" borderId="87" xfId="0" applyNumberFormat="1" applyFont="1" applyBorder="1" applyAlignment="1" applyProtection="1">
      <alignment horizontal="center" vertical="center" wrapText="1"/>
      <protection hidden="1"/>
    </xf>
    <xf numFmtId="1" fontId="17" fillId="0" borderId="88" xfId="0" applyNumberFormat="1" applyFont="1" applyBorder="1" applyAlignment="1" applyProtection="1">
      <alignment horizontal="center" vertical="center" wrapText="1"/>
      <protection hidden="1"/>
    </xf>
    <xf numFmtId="1" fontId="17" fillId="0" borderId="89" xfId="0" applyNumberFormat="1" applyFont="1" applyBorder="1" applyAlignment="1" applyProtection="1">
      <alignment horizontal="center" vertical="center" wrapText="1"/>
      <protection hidden="1"/>
    </xf>
    <xf numFmtId="0" fontId="17" fillId="0" borderId="33" xfId="0" applyFont="1" applyBorder="1" applyAlignment="1" applyProtection="1">
      <alignment horizontal="center" vertical="center"/>
      <protection hidden="1"/>
    </xf>
    <xf numFmtId="1" fontId="17" fillId="0" borderId="63" xfId="0" applyNumberFormat="1" applyFont="1" applyBorder="1" applyAlignment="1" applyProtection="1">
      <alignment horizontal="center" vertical="center" wrapText="1"/>
      <protection hidden="1"/>
    </xf>
    <xf numFmtId="1" fontId="17" fillId="0" borderId="64" xfId="0" applyNumberFormat="1" applyFont="1" applyBorder="1" applyAlignment="1" applyProtection="1">
      <alignment horizontal="center" vertical="center" wrapText="1"/>
      <protection hidden="1"/>
    </xf>
    <xf numFmtId="1" fontId="17" fillId="0" borderId="65" xfId="0" applyNumberFormat="1" applyFont="1" applyBorder="1" applyAlignment="1" applyProtection="1">
      <alignment horizontal="center" vertical="center"/>
      <protection hidden="1"/>
    </xf>
    <xf numFmtId="0" fontId="17" fillId="0" borderId="34" xfId="0" applyFont="1" applyBorder="1" applyAlignment="1" applyProtection="1">
      <alignment horizontal="left" vertical="center" wrapText="1" indent="1"/>
      <protection hidden="1"/>
    </xf>
    <xf numFmtId="0" fontId="17" fillId="0" borderId="73" xfId="0" applyFont="1" applyBorder="1" applyAlignment="1" applyProtection="1">
      <alignment horizontal="left" vertical="center" wrapText="1" indent="1"/>
      <protection hidden="1"/>
    </xf>
    <xf numFmtId="0" fontId="17" fillId="0" borderId="67" xfId="0" applyFont="1" applyBorder="1" applyAlignment="1" applyProtection="1">
      <alignment horizontal="left" vertical="center" wrapText="1" indent="1"/>
      <protection hidden="1"/>
    </xf>
    <xf numFmtId="1" fontId="17" fillId="0" borderId="32" xfId="0" applyNumberFormat="1" applyFont="1" applyBorder="1" applyAlignment="1" applyProtection="1">
      <alignment horizontal="center" vertical="center"/>
      <protection hidden="1"/>
    </xf>
    <xf numFmtId="1" fontId="17" fillId="0" borderId="29" xfId="0" applyNumberFormat="1" applyFont="1" applyBorder="1" applyAlignment="1" applyProtection="1">
      <alignment horizontal="center" vertical="center"/>
      <protection hidden="1"/>
    </xf>
    <xf numFmtId="1" fontId="17" fillId="0" borderId="42" xfId="0" applyNumberFormat="1" applyFont="1" applyBorder="1" applyAlignment="1" applyProtection="1">
      <alignment horizontal="center" vertical="center"/>
      <protection hidden="1"/>
    </xf>
    <xf numFmtId="0" fontId="15" fillId="0" borderId="44" xfId="0" applyFont="1" applyBorder="1" applyAlignment="1" applyProtection="1">
      <alignment horizontal="center" vertical="center"/>
      <protection locked="0"/>
    </xf>
    <xf numFmtId="0" fontId="15" fillId="0" borderId="47" xfId="0" applyFont="1" applyBorder="1" applyAlignment="1" applyProtection="1">
      <alignment horizontal="center" vertical="center"/>
      <protection locked="0"/>
    </xf>
    <xf numFmtId="0" fontId="15" fillId="0" borderId="50" xfId="0" applyFont="1" applyBorder="1" applyAlignment="1" applyProtection="1">
      <alignment horizontal="center" vertical="center"/>
      <protection locked="0"/>
    </xf>
    <xf numFmtId="0" fontId="15" fillId="0" borderId="120" xfId="0" applyFont="1" applyBorder="1" applyAlignment="1" applyProtection="1">
      <alignment horizontal="center" vertical="center"/>
      <protection hidden="1"/>
    </xf>
    <xf numFmtId="0" fontId="15" fillId="0" borderId="88" xfId="0" applyFont="1" applyBorder="1" applyAlignment="1" applyProtection="1">
      <alignment horizontal="center" vertical="center"/>
      <protection hidden="1"/>
    </xf>
    <xf numFmtId="0" fontId="15" fillId="0" borderId="117" xfId="0" applyFont="1" applyBorder="1" applyAlignment="1" applyProtection="1">
      <alignment horizontal="center" vertical="center"/>
      <protection hidden="1"/>
    </xf>
    <xf numFmtId="1" fontId="17" fillId="0" borderId="61" xfId="0" applyNumberFormat="1" applyFont="1" applyBorder="1" applyAlignment="1" applyProtection="1">
      <alignment horizontal="center" vertical="center"/>
      <protection hidden="1"/>
    </xf>
    <xf numFmtId="1" fontId="17" fillId="0" borderId="47" xfId="0" applyNumberFormat="1" applyFont="1" applyBorder="1" applyAlignment="1" applyProtection="1">
      <alignment horizontal="center" vertical="center"/>
      <protection hidden="1"/>
    </xf>
    <xf numFmtId="1" fontId="17" fillId="0" borderId="62" xfId="0" applyNumberFormat="1" applyFont="1" applyBorder="1" applyAlignment="1" applyProtection="1">
      <alignment horizontal="center" vertical="center"/>
      <protection hidden="1"/>
    </xf>
    <xf numFmtId="1" fontId="15" fillId="0" borderId="69" xfId="0" applyNumberFormat="1" applyFont="1" applyBorder="1" applyAlignment="1" applyProtection="1">
      <alignment horizontal="center" vertical="center"/>
      <protection hidden="1"/>
    </xf>
    <xf numFmtId="1" fontId="15" fillId="0" borderId="70" xfId="0" applyNumberFormat="1" applyFont="1" applyBorder="1" applyAlignment="1" applyProtection="1">
      <alignment horizontal="center" vertical="center"/>
      <protection hidden="1"/>
    </xf>
    <xf numFmtId="1" fontId="15" fillId="0" borderId="4" xfId="0" applyNumberFormat="1" applyFont="1" applyBorder="1" applyAlignment="1" applyProtection="1">
      <alignment horizontal="center" vertical="center"/>
      <protection hidden="1"/>
    </xf>
    <xf numFmtId="1" fontId="15" fillId="0" borderId="25" xfId="0" applyNumberFormat="1" applyFont="1" applyBorder="1" applyAlignment="1" applyProtection="1">
      <alignment horizontal="center" vertical="center"/>
      <protection hidden="1"/>
    </xf>
    <xf numFmtId="1" fontId="15" fillId="0" borderId="71" xfId="0" applyNumberFormat="1" applyFont="1" applyBorder="1" applyAlignment="1" applyProtection="1">
      <alignment horizontal="center" vertical="center"/>
      <protection hidden="1"/>
    </xf>
    <xf numFmtId="1" fontId="15" fillId="0" borderId="72" xfId="0" applyNumberFormat="1" applyFont="1" applyBorder="1" applyAlignment="1" applyProtection="1">
      <alignment horizontal="center" vertical="center"/>
      <protection hidden="1"/>
    </xf>
    <xf numFmtId="1" fontId="17" fillId="0" borderId="55" xfId="0" applyNumberFormat="1" applyFont="1" applyBorder="1" applyAlignment="1" applyProtection="1">
      <alignment horizontal="center" vertical="center"/>
      <protection hidden="1"/>
    </xf>
    <xf numFmtId="1" fontId="17" fillId="0" borderId="49" xfId="0" applyNumberFormat="1" applyFont="1" applyBorder="1" applyAlignment="1" applyProtection="1">
      <alignment horizontal="center" vertical="center"/>
      <protection hidden="1"/>
    </xf>
    <xf numFmtId="1" fontId="17" fillId="0" borderId="56" xfId="0" applyNumberFormat="1" applyFont="1" applyBorder="1" applyAlignment="1" applyProtection="1">
      <alignment horizontal="center" vertical="center"/>
      <protection hidden="1"/>
    </xf>
    <xf numFmtId="0" fontId="17" fillId="0" borderId="28" xfId="0" applyFont="1" applyBorder="1" applyAlignment="1" applyProtection="1">
      <alignment horizontal="left" vertical="center" wrapText="1" indent="1"/>
      <protection hidden="1"/>
    </xf>
    <xf numFmtId="0" fontId="17" fillId="0" borderId="29" xfId="0" applyFont="1" applyBorder="1" applyAlignment="1" applyProtection="1">
      <alignment horizontal="left" vertical="center" wrapText="1" indent="1"/>
      <protection hidden="1"/>
    </xf>
    <xf numFmtId="0" fontId="17" fillId="0" borderId="42" xfId="0" applyFont="1" applyBorder="1" applyAlignment="1" applyProtection="1">
      <alignment horizontal="left" vertical="center" wrapText="1" indent="1"/>
      <protection hidden="1"/>
    </xf>
    <xf numFmtId="1" fontId="17" fillId="0" borderId="11" xfId="0" applyNumberFormat="1" applyFont="1" applyBorder="1" applyAlignment="1" applyProtection="1">
      <alignment horizontal="center" vertical="center"/>
      <protection hidden="1"/>
    </xf>
    <xf numFmtId="1" fontId="17" fillId="0" borderId="13" xfId="0" applyNumberFormat="1" applyFont="1" applyBorder="1" applyAlignment="1" applyProtection="1">
      <alignment horizontal="center" vertical="center"/>
      <protection hidden="1"/>
    </xf>
    <xf numFmtId="1" fontId="17" fillId="0" borderId="58" xfId="0" applyNumberFormat="1" applyFont="1" applyBorder="1" applyAlignment="1" applyProtection="1">
      <alignment horizontal="center" vertical="center"/>
      <protection hidden="1"/>
    </xf>
    <xf numFmtId="1" fontId="17" fillId="0" borderId="59" xfId="0" applyNumberFormat="1" applyFont="1" applyBorder="1" applyAlignment="1" applyProtection="1">
      <alignment horizontal="center" vertical="center"/>
      <protection hidden="1"/>
    </xf>
    <xf numFmtId="1" fontId="17" fillId="0" borderId="60" xfId="0" applyNumberFormat="1" applyFont="1" applyBorder="1" applyAlignment="1" applyProtection="1">
      <alignment horizontal="center" vertical="center"/>
      <protection hidden="1"/>
    </xf>
    <xf numFmtId="1" fontId="17" fillId="0" borderId="106" xfId="0" applyNumberFormat="1" applyFont="1" applyBorder="1" applyAlignment="1" applyProtection="1">
      <alignment horizontal="center" vertical="center"/>
      <protection hidden="1"/>
    </xf>
    <xf numFmtId="1" fontId="17" fillId="0" borderId="46" xfId="0" applyNumberFormat="1" applyFont="1" applyBorder="1" applyAlignment="1" applyProtection="1">
      <alignment horizontal="center" vertical="center"/>
      <protection hidden="1"/>
    </xf>
    <xf numFmtId="1" fontId="17" fillId="0" borderId="107" xfId="0" applyNumberFormat="1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2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5" fillId="0" borderId="104" xfId="0" applyFont="1" applyBorder="1" applyAlignment="1" applyProtection="1">
      <alignment horizontal="center" vertical="center"/>
      <protection hidden="1"/>
    </xf>
    <xf numFmtId="0" fontId="15" fillId="0" borderId="98" xfId="0" applyFont="1" applyBorder="1" applyAlignment="1" applyProtection="1">
      <alignment horizontal="center" vertical="center"/>
      <protection hidden="1"/>
    </xf>
    <xf numFmtId="0" fontId="15" fillId="0" borderId="105" xfId="0" applyFont="1" applyBorder="1" applyAlignment="1" applyProtection="1">
      <alignment horizontal="center" vertical="center"/>
      <protection hidden="1"/>
    </xf>
    <xf numFmtId="0" fontId="15" fillId="0" borderId="7" xfId="0" applyFont="1" applyBorder="1" applyAlignment="1" applyProtection="1">
      <alignment horizontal="center" vertical="center"/>
      <protection hidden="1"/>
    </xf>
    <xf numFmtId="0" fontId="15" fillId="0" borderId="100" xfId="0" applyFont="1" applyBorder="1" applyAlignment="1" applyProtection="1">
      <alignment horizontal="center" vertical="center"/>
      <protection hidden="1"/>
    </xf>
    <xf numFmtId="0" fontId="15" fillId="0" borderId="71" xfId="0" applyFont="1" applyBorder="1" applyAlignment="1" applyProtection="1">
      <alignment horizontal="center" vertical="center"/>
      <protection hidden="1"/>
    </xf>
    <xf numFmtId="0" fontId="15" fillId="0" borderId="103" xfId="0" applyFont="1" applyBorder="1" applyAlignment="1" applyProtection="1">
      <alignment horizontal="center" vertical="center"/>
      <protection hidden="1"/>
    </xf>
    <xf numFmtId="0" fontId="11" fillId="0" borderId="17" xfId="0" applyFont="1" applyBorder="1" applyAlignment="1" applyProtection="1">
      <alignment horizontal="center" wrapText="1"/>
      <protection hidden="1"/>
    </xf>
    <xf numFmtId="0" fontId="11" fillId="0" borderId="17" xfId="0" applyFont="1" applyBorder="1" applyAlignment="1" applyProtection="1">
      <alignment horizontal="center" vertical="center" wrapText="1"/>
      <protection hidden="1"/>
    </xf>
    <xf numFmtId="0" fontId="17" fillId="0" borderId="2" xfId="0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horizontal="center" vertical="center" shrinkToFit="1"/>
      <protection hidden="1"/>
    </xf>
    <xf numFmtId="0" fontId="17" fillId="0" borderId="35" xfId="0" applyFont="1" applyBorder="1" applyAlignment="1" applyProtection="1">
      <alignment horizontal="center" vertical="center" shrinkToFit="1"/>
      <protection hidden="1"/>
    </xf>
    <xf numFmtId="0" fontId="17" fillId="0" borderId="100" xfId="0" applyFont="1" applyBorder="1" applyAlignment="1" applyProtection="1">
      <alignment horizontal="center" vertical="center" shrinkToFit="1"/>
      <protection hidden="1"/>
    </xf>
    <xf numFmtId="0" fontId="15" fillId="0" borderId="86" xfId="0" applyFont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horizontal="center" vertical="center"/>
      <protection hidden="1"/>
    </xf>
    <xf numFmtId="0" fontId="17" fillId="0" borderId="44" xfId="0" applyFont="1" applyBorder="1" applyAlignment="1" applyProtection="1">
      <alignment horizontal="center" vertical="center" shrinkToFit="1"/>
      <protection hidden="1"/>
    </xf>
    <xf numFmtId="0" fontId="17" fillId="0" borderId="47" xfId="0" applyFont="1" applyBorder="1" applyAlignment="1" applyProtection="1">
      <alignment horizontal="center" vertical="center" shrinkToFit="1"/>
      <protection hidden="1"/>
    </xf>
    <xf numFmtId="0" fontId="17" fillId="0" borderId="17" xfId="0" applyFont="1" applyBorder="1" applyAlignment="1" applyProtection="1">
      <alignment horizontal="center" vertical="center" shrinkToFit="1"/>
      <protection hidden="1"/>
    </xf>
    <xf numFmtId="0" fontId="15" fillId="0" borderId="73" xfId="0" applyFont="1" applyBorder="1" applyAlignment="1" applyProtection="1">
      <alignment horizontal="center" vertical="center"/>
      <protection hidden="1"/>
    </xf>
    <xf numFmtId="0" fontId="17" fillId="0" borderId="54" xfId="0" applyFont="1" applyBorder="1" applyAlignment="1" applyProtection="1">
      <alignment horizontal="center" vertical="center" shrinkToFit="1"/>
      <protection hidden="1"/>
    </xf>
    <xf numFmtId="0" fontId="17" fillId="0" borderId="49" xfId="0" applyFont="1" applyBorder="1" applyAlignment="1" applyProtection="1">
      <alignment horizontal="center" vertical="center" shrinkToFit="1"/>
      <protection hidden="1"/>
    </xf>
    <xf numFmtId="0" fontId="15" fillId="0" borderId="9" xfId="0" applyFont="1" applyBorder="1" applyAlignment="1" applyProtection="1">
      <alignment horizontal="center" vertical="center"/>
      <protection hidden="1"/>
    </xf>
    <xf numFmtId="0" fontId="17" fillId="0" borderId="73" xfId="0" applyFont="1" applyBorder="1" applyAlignment="1" applyProtection="1">
      <alignment horizontal="center" vertical="center"/>
      <protection hidden="1"/>
    </xf>
    <xf numFmtId="0" fontId="15" fillId="0" borderId="57" xfId="0" applyFont="1" applyBorder="1" applyAlignment="1" applyProtection="1">
      <alignment horizontal="center" vertical="center"/>
      <protection hidden="1"/>
    </xf>
    <xf numFmtId="0" fontId="15" fillId="0" borderId="92" xfId="0" applyFont="1" applyBorder="1" applyAlignment="1" applyProtection="1">
      <alignment horizontal="center" vertical="center"/>
      <protection hidden="1"/>
    </xf>
    <xf numFmtId="0" fontId="15" fillId="0" borderId="96" xfId="0" applyFont="1" applyBorder="1" applyAlignment="1" applyProtection="1">
      <alignment horizontal="center" vertical="center"/>
      <protection hidden="1"/>
    </xf>
    <xf numFmtId="0" fontId="17" fillId="0" borderId="96" xfId="0" applyFont="1" applyBorder="1" applyAlignment="1" applyProtection="1">
      <alignment horizontal="center" vertical="center"/>
      <protection hidden="1"/>
    </xf>
    <xf numFmtId="0" fontId="15" fillId="0" borderId="34" xfId="0" applyFont="1" applyBorder="1" applyAlignment="1" applyProtection="1">
      <alignment horizontal="center" vertical="center"/>
      <protection hidden="1"/>
    </xf>
    <xf numFmtId="0" fontId="20" fillId="0" borderId="45" xfId="0" applyFont="1" applyBorder="1" applyAlignment="1" applyProtection="1">
      <alignment horizontal="center" vertical="center"/>
      <protection hidden="1"/>
    </xf>
    <xf numFmtId="0" fontId="18" fillId="0" borderId="48" xfId="0" applyFont="1" applyBorder="1" applyAlignment="1" applyProtection="1">
      <alignment horizontal="center" vertical="center"/>
      <protection hidden="1"/>
    </xf>
    <xf numFmtId="0" fontId="20" fillId="0" borderId="43" xfId="0" applyFont="1" applyBorder="1" applyAlignment="1" applyProtection="1">
      <alignment horizontal="center" vertical="center"/>
      <protection hidden="1"/>
    </xf>
    <xf numFmtId="0" fontId="20" fillId="0" borderId="59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/>
      <protection hidden="1"/>
    </xf>
    <xf numFmtId="0" fontId="17" fillId="0" borderId="5" xfId="0" applyFont="1" applyBorder="1" applyAlignment="1" applyProtection="1">
      <alignment horizontal="center" vertical="center"/>
      <protection hidden="1"/>
    </xf>
    <xf numFmtId="0" fontId="19" fillId="0" borderId="4" xfId="0" applyFont="1" applyBorder="1" applyAlignment="1" applyProtection="1">
      <alignment horizontal="center" vertical="center" wrapText="1"/>
      <protection hidden="1"/>
    </xf>
    <xf numFmtId="0" fontId="19" fillId="0" borderId="25" xfId="0" applyFont="1" applyBorder="1" applyAlignment="1" applyProtection="1">
      <alignment horizontal="center" vertical="center" wrapText="1"/>
      <protection hidden="1"/>
    </xf>
    <xf numFmtId="0" fontId="17" fillId="0" borderId="20" xfId="0" applyFont="1" applyBorder="1" applyAlignment="1" applyProtection="1">
      <alignment horizontal="center" vertical="center"/>
      <protection hidden="1"/>
    </xf>
    <xf numFmtId="0" fontId="15" fillId="0" borderId="83" xfId="0" applyFont="1" applyBorder="1" applyAlignment="1" applyProtection="1">
      <alignment horizontal="center" vertical="center" wrapText="1"/>
      <protection hidden="1"/>
    </xf>
    <xf numFmtId="0" fontId="17" fillId="0" borderId="83" xfId="0" applyFont="1" applyBorder="1" applyAlignment="1" applyProtection="1">
      <alignment horizontal="center" vertical="center" wrapText="1"/>
      <protection hidden="1"/>
    </xf>
    <xf numFmtId="0" fontId="17" fillId="0" borderId="74" xfId="0" applyFont="1" applyBorder="1" applyAlignment="1" applyProtection="1">
      <alignment horizontal="center" vertical="center"/>
      <protection hidden="1"/>
    </xf>
    <xf numFmtId="0" fontId="15" fillId="0" borderId="95" xfId="0" applyFont="1" applyBorder="1" applyAlignment="1" applyProtection="1">
      <alignment horizontal="center" vertical="center"/>
      <protection hidden="1"/>
    </xf>
    <xf numFmtId="0" fontId="17" fillId="0" borderId="124" xfId="0" applyFont="1" applyBorder="1" applyAlignment="1" applyProtection="1">
      <alignment horizontal="center" vertical="center"/>
      <protection hidden="1"/>
    </xf>
    <xf numFmtId="0" fontId="16" fillId="0" borderId="0" xfId="0" applyFont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94" xfId="0" applyFont="1" applyBorder="1" applyAlignment="1">
      <alignment horizontal="center" vertical="center" wrapText="1"/>
    </xf>
    <xf numFmtId="0" fontId="16" fillId="0" borderId="98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0" fontId="15" fillId="0" borderId="62" xfId="0" applyFont="1" applyBorder="1" applyAlignment="1" applyProtection="1">
      <alignment horizontal="center" vertical="center"/>
      <protection locked="0"/>
    </xf>
    <xf numFmtId="0" fontId="17" fillId="0" borderId="44" xfId="0" applyFont="1" applyBorder="1" applyAlignment="1" applyProtection="1">
      <alignment horizontal="center" vertical="center" wrapText="1"/>
      <protection locked="0"/>
    </xf>
    <xf numFmtId="0" fontId="17" fillId="0" borderId="47" xfId="0" applyFont="1" applyBorder="1" applyAlignment="1" applyProtection="1">
      <alignment horizontal="center" vertical="center" wrapText="1"/>
      <protection locked="0"/>
    </xf>
    <xf numFmtId="0" fontId="17" fillId="0" borderId="62" xfId="0" applyFont="1" applyBorder="1" applyAlignment="1" applyProtection="1">
      <alignment horizontal="center" vertical="center" wrapText="1"/>
      <protection locked="0"/>
    </xf>
    <xf numFmtId="0" fontId="15" fillId="0" borderId="94" xfId="0" applyFont="1" applyBorder="1" applyAlignment="1" applyProtection="1">
      <alignment horizontal="center" vertical="center"/>
      <protection hidden="1"/>
    </xf>
    <xf numFmtId="0" fontId="17" fillId="0" borderId="90" xfId="0" applyFont="1" applyBorder="1" applyAlignment="1" applyProtection="1">
      <alignment horizontal="center" vertical="center" wrapText="1"/>
      <protection hidden="1"/>
    </xf>
    <xf numFmtId="0" fontId="17" fillId="0" borderId="88" xfId="0" applyFont="1" applyBorder="1" applyAlignment="1" applyProtection="1">
      <alignment horizontal="center" vertical="center" wrapText="1"/>
      <protection hidden="1"/>
    </xf>
    <xf numFmtId="0" fontId="17" fillId="0" borderId="117" xfId="0" applyFont="1" applyBorder="1" applyAlignment="1" applyProtection="1">
      <alignment horizontal="center" vertical="center" wrapText="1"/>
      <protection hidden="1"/>
    </xf>
    <xf numFmtId="0" fontId="17" fillId="0" borderId="78" xfId="0" applyFont="1" applyBorder="1" applyAlignment="1" applyProtection="1">
      <alignment horizontal="left" vertical="center" wrapText="1" indent="1"/>
      <protection hidden="1"/>
    </xf>
    <xf numFmtId="0" fontId="17" fillId="0" borderId="79" xfId="0" applyFont="1" applyBorder="1" applyAlignment="1" applyProtection="1">
      <alignment horizontal="left" vertical="center" wrapText="1" indent="1"/>
      <protection hidden="1"/>
    </xf>
    <xf numFmtId="0" fontId="17" fillId="0" borderId="80" xfId="0" applyFont="1" applyBorder="1" applyAlignment="1" applyProtection="1">
      <alignment horizontal="left" vertical="center" wrapText="1" indent="1"/>
      <protection hidden="1"/>
    </xf>
    <xf numFmtId="0" fontId="15" fillId="0" borderId="32" xfId="0" applyFont="1" applyBorder="1" applyAlignment="1" applyProtection="1">
      <alignment horizontal="center" vertical="center" wrapText="1"/>
      <protection hidden="1"/>
    </xf>
    <xf numFmtId="0" fontId="15" fillId="0" borderId="29" xfId="0" applyFont="1" applyBorder="1" applyAlignment="1" applyProtection="1">
      <alignment horizontal="center" vertical="center" wrapText="1"/>
      <protection hidden="1"/>
    </xf>
    <xf numFmtId="0" fontId="15" fillId="0" borderId="42" xfId="0" applyFont="1" applyBorder="1" applyAlignment="1" applyProtection="1">
      <alignment horizontal="center" vertical="center" wrapText="1"/>
      <protection hidden="1"/>
    </xf>
    <xf numFmtId="0" fontId="15" fillId="0" borderId="95" xfId="0" applyFont="1" applyBorder="1" applyAlignment="1" applyProtection="1">
      <alignment horizontal="center" vertical="center" wrapText="1"/>
      <protection hidden="1"/>
    </xf>
    <xf numFmtId="0" fontId="15" fillId="0" borderId="96" xfId="0" applyFont="1" applyBorder="1" applyAlignment="1" applyProtection="1">
      <alignment horizontal="center" vertical="center" wrapText="1"/>
      <protection hidden="1"/>
    </xf>
    <xf numFmtId="0" fontId="15" fillId="0" borderId="93" xfId="0" applyFont="1" applyBorder="1" applyAlignment="1" applyProtection="1">
      <alignment horizontal="center" vertical="center" wrapText="1"/>
      <protection hidden="1"/>
    </xf>
    <xf numFmtId="1" fontId="15" fillId="0" borderId="82" xfId="0" applyNumberFormat="1" applyFont="1" applyBorder="1" applyAlignment="1" applyProtection="1">
      <alignment horizontal="center" vertical="center" textRotation="90"/>
      <protection hidden="1"/>
    </xf>
    <xf numFmtId="1" fontId="15" fillId="0" borderId="83" xfId="0" applyNumberFormat="1" applyFont="1" applyBorder="1" applyAlignment="1" applyProtection="1">
      <alignment horizontal="center" vertical="center" textRotation="90"/>
      <protection hidden="1"/>
    </xf>
    <xf numFmtId="1" fontId="15" fillId="0" borderId="84" xfId="0" applyNumberFormat="1" applyFont="1" applyBorder="1" applyAlignment="1" applyProtection="1">
      <alignment horizontal="center" vertical="center" textRotation="90"/>
      <protection hidden="1"/>
    </xf>
    <xf numFmtId="1" fontId="17" fillId="0" borderId="34" xfId="0" applyNumberFormat="1" applyFont="1" applyBorder="1" applyAlignment="1" applyProtection="1">
      <alignment horizontal="center" vertical="center" wrapText="1"/>
      <protection hidden="1"/>
    </xf>
    <xf numFmtId="1" fontId="17" fillId="0" borderId="73" xfId="0" applyNumberFormat="1" applyFont="1" applyBorder="1" applyAlignment="1" applyProtection="1">
      <alignment horizontal="center" vertical="center" wrapText="1"/>
      <protection hidden="1"/>
    </xf>
    <xf numFmtId="1" fontId="17" fillId="0" borderId="74" xfId="0" applyNumberFormat="1" applyFont="1" applyBorder="1" applyAlignment="1" applyProtection="1">
      <alignment horizontal="center" vertical="center" wrapText="1"/>
      <protection hidden="1"/>
    </xf>
    <xf numFmtId="0" fontId="15" fillId="0" borderId="75" xfId="0" applyFont="1" applyBorder="1" applyAlignment="1" applyProtection="1">
      <alignment horizontal="center" vertical="center"/>
      <protection hidden="1"/>
    </xf>
    <xf numFmtId="1" fontId="17" fillId="0" borderId="78" xfId="0" applyNumberFormat="1" applyFont="1" applyBorder="1" applyAlignment="1" applyProtection="1">
      <alignment horizontal="center" vertical="center" wrapText="1"/>
      <protection hidden="1"/>
    </xf>
    <xf numFmtId="1" fontId="17" fillId="0" borderId="68" xfId="0" applyNumberFormat="1" applyFont="1" applyBorder="1" applyAlignment="1" applyProtection="1">
      <alignment horizontal="center" vertical="center" wrapText="1"/>
      <protection hidden="1"/>
    </xf>
    <xf numFmtId="0" fontId="20" fillId="0" borderId="65" xfId="0" applyFont="1" applyBorder="1" applyAlignment="1" applyProtection="1">
      <alignment horizontal="center" vertical="center" wrapText="1"/>
      <protection hidden="1"/>
    </xf>
    <xf numFmtId="0" fontId="20" fillId="0" borderId="66" xfId="0" applyFont="1" applyBorder="1" applyAlignment="1" applyProtection="1">
      <alignment horizontal="center" vertical="center" wrapText="1"/>
      <protection hidden="1"/>
    </xf>
    <xf numFmtId="1" fontId="17" fillId="0" borderId="91" xfId="0" applyNumberFormat="1" applyFont="1" applyBorder="1" applyAlignment="1" applyProtection="1">
      <alignment horizontal="center" vertical="center"/>
      <protection hidden="1"/>
    </xf>
    <xf numFmtId="0" fontId="17" fillId="0" borderId="36" xfId="0" applyFont="1" applyBorder="1" applyAlignment="1" applyProtection="1">
      <alignment horizontal="left" vertical="center" wrapText="1" indent="1"/>
      <protection hidden="1"/>
    </xf>
    <xf numFmtId="0" fontId="17" fillId="0" borderId="99" xfId="0" applyFont="1" applyBorder="1" applyAlignment="1" applyProtection="1">
      <alignment horizontal="left" vertical="center" wrapText="1" indent="1"/>
      <protection hidden="1"/>
    </xf>
    <xf numFmtId="0" fontId="17" fillId="0" borderId="81" xfId="0" applyFont="1" applyBorder="1" applyAlignment="1" applyProtection="1">
      <alignment horizontal="left" vertical="center" wrapText="1" indent="1"/>
      <protection hidden="1"/>
    </xf>
    <xf numFmtId="1" fontId="17" fillId="0" borderId="73" xfId="0" applyNumberFormat="1" applyFont="1" applyBorder="1" applyAlignment="1" applyProtection="1">
      <alignment horizontal="center" vertical="center"/>
      <protection hidden="1"/>
    </xf>
    <xf numFmtId="1" fontId="17" fillId="0" borderId="74" xfId="0" applyNumberFormat="1" applyFont="1" applyBorder="1" applyAlignment="1" applyProtection="1">
      <alignment horizontal="center" vertical="center"/>
      <protection hidden="1"/>
    </xf>
    <xf numFmtId="0" fontId="18" fillId="0" borderId="8" xfId="0" applyFont="1" applyBorder="1" applyAlignment="1" applyProtection="1">
      <alignment horizontal="center" vertical="center" wrapText="1"/>
      <protection hidden="1"/>
    </xf>
    <xf numFmtId="0" fontId="15" fillId="0" borderId="78" xfId="0" applyFont="1" applyBorder="1" applyAlignment="1" applyProtection="1">
      <alignment horizontal="left" vertical="center" wrapText="1" indent="1"/>
      <protection hidden="1"/>
    </xf>
    <xf numFmtId="0" fontId="15" fillId="0" borderId="79" xfId="0" applyFont="1" applyBorder="1" applyAlignment="1" applyProtection="1">
      <alignment horizontal="left" vertical="center" wrapText="1" indent="1"/>
      <protection hidden="1"/>
    </xf>
    <xf numFmtId="0" fontId="15" fillId="0" borderId="80" xfId="0" applyFont="1" applyBorder="1" applyAlignment="1" applyProtection="1">
      <alignment horizontal="left" vertical="center" wrapText="1" indent="1"/>
      <protection hidden="1"/>
    </xf>
    <xf numFmtId="0" fontId="17" fillId="0" borderId="19" xfId="0" applyFont="1" applyBorder="1" applyAlignment="1" applyProtection="1">
      <alignment horizontal="center" vertical="center" wrapText="1"/>
      <protection locked="0"/>
    </xf>
    <xf numFmtId="0" fontId="17" fillId="0" borderId="100" xfId="0" applyFont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7" fillId="0" borderId="18" xfId="0" applyFont="1" applyBorder="1" applyAlignment="1" applyProtection="1">
      <alignment horizontal="center" vertical="center" wrapText="1"/>
      <protection locked="0"/>
    </xf>
    <xf numFmtId="0" fontId="17" fillId="0" borderId="115" xfId="0" applyFont="1" applyBorder="1" applyAlignment="1" applyProtection="1">
      <alignment horizontal="center" vertical="center" wrapText="1"/>
      <protection locked="0"/>
    </xf>
    <xf numFmtId="0" fontId="17" fillId="0" borderId="85" xfId="0" applyFont="1" applyBorder="1" applyAlignment="1" applyProtection="1">
      <alignment horizontal="center" vertical="center" wrapText="1"/>
      <protection locked="0"/>
    </xf>
    <xf numFmtId="0" fontId="17" fillId="0" borderId="116" xfId="0" applyFont="1" applyBorder="1" applyAlignment="1" applyProtection="1">
      <alignment horizontal="center" vertical="center" wrapText="1"/>
      <protection locked="0"/>
    </xf>
    <xf numFmtId="0" fontId="17" fillId="0" borderId="97" xfId="0" applyFont="1" applyBorder="1" applyAlignment="1" applyProtection="1">
      <alignment horizontal="center" vertical="center" wrapText="1"/>
      <protection locked="0"/>
    </xf>
    <xf numFmtId="0" fontId="17" fillId="0" borderId="27" xfId="0" applyFont="1" applyBorder="1" applyAlignment="1" applyProtection="1">
      <alignment horizontal="center" vertical="center" wrapText="1"/>
      <protection locked="0"/>
    </xf>
    <xf numFmtId="0" fontId="17" fillId="0" borderId="37" xfId="0" applyFont="1" applyBorder="1" applyAlignment="1" applyProtection="1">
      <alignment horizontal="center" vertical="center" wrapText="1"/>
      <protection locked="0"/>
    </xf>
    <xf numFmtId="0" fontId="15" fillId="0" borderId="75" xfId="0" applyFont="1" applyBorder="1" applyAlignment="1" applyProtection="1">
      <alignment horizontal="left" vertical="center" wrapText="1" indent="1"/>
      <protection hidden="1"/>
    </xf>
    <xf numFmtId="0" fontId="15" fillId="0" borderId="76" xfId="0" applyFont="1" applyBorder="1" applyAlignment="1" applyProtection="1">
      <alignment horizontal="left" vertical="center" wrapText="1" indent="1"/>
      <protection hidden="1"/>
    </xf>
    <xf numFmtId="0" fontId="15" fillId="0" borderId="77" xfId="0" applyFont="1" applyBorder="1" applyAlignment="1" applyProtection="1">
      <alignment horizontal="left" vertical="center" wrapText="1" indent="1"/>
      <protection hidden="1"/>
    </xf>
    <xf numFmtId="0" fontId="17" fillId="0" borderId="50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shrinkToFit="1"/>
      <protection hidden="1"/>
    </xf>
    <xf numFmtId="0" fontId="17" fillId="0" borderId="21" xfId="0" applyFont="1" applyBorder="1" applyAlignment="1" applyProtection="1">
      <alignment horizontal="center" vertical="center" shrinkToFit="1"/>
      <protection hidden="1"/>
    </xf>
    <xf numFmtId="0" fontId="17" fillId="0" borderId="19" xfId="0" applyFont="1" applyBorder="1" applyAlignment="1" applyProtection="1">
      <alignment horizontal="center" vertical="center" shrinkToFit="1"/>
      <protection hidden="1"/>
    </xf>
    <xf numFmtId="0" fontId="17" fillId="0" borderId="3" xfId="0" applyFont="1" applyBorder="1" applyAlignment="1" applyProtection="1">
      <alignment horizontal="center" vertical="center" shrinkToFit="1"/>
      <protection hidden="1"/>
    </xf>
  </cellXfs>
  <cellStyles count="3">
    <cellStyle name="Excel Built-in Normal" xfId="2" xr:uid="{00000000-0005-0000-0000-000000000000}"/>
    <cellStyle name="Normalny" xfId="0" builtinId="0"/>
    <cellStyle name="Normalny_1 dzienne fizjoterapia mgr 200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6"/>
    <pageSetUpPr fitToPage="1"/>
  </sheetPr>
  <dimension ref="A1:AN86"/>
  <sheetViews>
    <sheetView tabSelected="1" topLeftCell="A52" zoomScale="90" zoomScaleNormal="90" zoomScaleSheetLayoutView="100" workbookViewId="0">
      <selection activeCell="A76" sqref="A76"/>
    </sheetView>
  </sheetViews>
  <sheetFormatPr defaultColWidth="9.140625" defaultRowHeight="15" x14ac:dyDescent="0.2"/>
  <cols>
    <col min="1" max="1" width="4.42578125" style="1" customWidth="1"/>
    <col min="2" max="2" width="3.7109375" style="1" customWidth="1"/>
    <col min="3" max="3" width="19.7109375" style="8" customWidth="1"/>
    <col min="4" max="4" width="56.7109375" style="9" customWidth="1"/>
    <col min="5" max="5" width="8.140625" style="10" bestFit="1" customWidth="1"/>
    <col min="6" max="6" width="8.28515625" style="1" customWidth="1"/>
    <col min="7" max="7" width="7" style="11" customWidth="1"/>
    <col min="8" max="8" width="7.85546875" style="11" customWidth="1"/>
    <col min="9" max="10" width="4.7109375" style="11" customWidth="1"/>
    <col min="11" max="11" width="4.7109375" style="12" customWidth="1"/>
    <col min="12" max="13" width="4.7109375" style="11" customWidth="1"/>
    <col min="14" max="14" width="4.7109375" style="12" customWidth="1"/>
    <col min="15" max="16" width="4.7109375" style="11" customWidth="1"/>
    <col min="17" max="17" width="6.42578125" style="12" bestFit="1" customWidth="1"/>
    <col min="18" max="19" width="4.7109375" style="11" customWidth="1"/>
    <col min="20" max="20" width="5.28515625" style="12" customWidth="1"/>
    <col min="21" max="22" width="4.7109375" style="11" customWidth="1"/>
    <col min="23" max="23" width="4.7109375" style="12" customWidth="1"/>
    <col min="24" max="25" width="4.7109375" style="11" customWidth="1"/>
    <col min="26" max="26" width="4.7109375" style="12" customWidth="1"/>
    <col min="27" max="27" width="10" style="12" customWidth="1"/>
    <col min="28" max="28" width="3.7109375" style="13" customWidth="1"/>
    <col min="29" max="29" width="5.42578125" style="14" bestFit="1" customWidth="1"/>
    <col min="30" max="30" width="6.42578125" style="11" customWidth="1"/>
    <col min="31" max="31" width="4.42578125" style="15" customWidth="1"/>
    <col min="32" max="32" width="11.7109375" style="15" customWidth="1"/>
    <col min="33" max="35" width="9.140625" style="15"/>
    <col min="36" max="36" width="9.140625" style="16"/>
    <col min="37" max="16384" width="9.140625" style="11"/>
  </cols>
  <sheetData>
    <row r="1" spans="1:30" ht="14.1" customHeight="1" x14ac:dyDescent="0.2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</row>
    <row r="2" spans="1:30" s="2" customFormat="1" ht="20.25" x14ac:dyDescent="0.3">
      <c r="A2" s="215" t="s">
        <v>114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18"/>
    </row>
    <row r="3" spans="1:30" s="2" customFormat="1" ht="20.25" x14ac:dyDescent="0.3">
      <c r="A3" s="215" t="s">
        <v>111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  <c r="Y3" s="215"/>
      <c r="Z3" s="215"/>
      <c r="AA3" s="215"/>
      <c r="AB3" s="215"/>
      <c r="AC3" s="215"/>
      <c r="AD3" s="18"/>
    </row>
    <row r="4" spans="1:30" s="2" customFormat="1" ht="20.25" x14ac:dyDescent="0.2">
      <c r="A4" s="216" t="s">
        <v>113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6"/>
      <c r="T4" s="216"/>
      <c r="U4" s="216"/>
      <c r="V4" s="216"/>
      <c r="W4" s="216"/>
      <c r="X4" s="216"/>
      <c r="Y4" s="216"/>
      <c r="Z4" s="216"/>
      <c r="AA4" s="216"/>
      <c r="AB4" s="216"/>
      <c r="AC4" s="216"/>
      <c r="AD4" s="18"/>
    </row>
    <row r="5" spans="1:30" s="3" customFormat="1" ht="13.5" customHeight="1" x14ac:dyDescent="0.2">
      <c r="A5" s="246" t="s">
        <v>0</v>
      </c>
      <c r="B5" s="240" t="s">
        <v>1</v>
      </c>
      <c r="C5" s="251"/>
      <c r="D5" s="252"/>
      <c r="E5" s="240" t="s">
        <v>2</v>
      </c>
      <c r="F5" s="155"/>
      <c r="G5" s="155"/>
      <c r="H5" s="155"/>
      <c r="I5" s="232" t="s">
        <v>3</v>
      </c>
      <c r="J5" s="233"/>
      <c r="K5" s="233"/>
      <c r="L5" s="233"/>
      <c r="M5" s="233"/>
      <c r="N5" s="234"/>
      <c r="O5" s="249" t="s">
        <v>4</v>
      </c>
      <c r="P5" s="233"/>
      <c r="Q5" s="233"/>
      <c r="R5" s="233"/>
      <c r="S5" s="233"/>
      <c r="T5" s="250"/>
      <c r="U5" s="241" t="s">
        <v>5</v>
      </c>
      <c r="V5" s="241"/>
      <c r="W5" s="241"/>
      <c r="X5" s="241"/>
      <c r="Y5" s="241"/>
      <c r="Z5" s="242"/>
      <c r="AA5" s="291" t="s">
        <v>6</v>
      </c>
      <c r="AB5" s="243" t="s">
        <v>7</v>
      </c>
      <c r="AC5" s="244"/>
      <c r="AD5" s="19"/>
    </row>
    <row r="6" spans="1:30" s="3" customFormat="1" ht="15.75" x14ac:dyDescent="0.2">
      <c r="A6" s="246"/>
      <c r="B6" s="253"/>
      <c r="C6" s="251"/>
      <c r="D6" s="252"/>
      <c r="E6" s="154"/>
      <c r="F6" s="155"/>
      <c r="G6" s="155"/>
      <c r="H6" s="155"/>
      <c r="I6" s="235" t="s">
        <v>8</v>
      </c>
      <c r="J6" s="226"/>
      <c r="K6" s="141"/>
      <c r="L6" s="229" t="s">
        <v>9</v>
      </c>
      <c r="M6" s="226"/>
      <c r="N6" s="230"/>
      <c r="O6" s="231" t="s">
        <v>10</v>
      </c>
      <c r="P6" s="226"/>
      <c r="Q6" s="141"/>
      <c r="R6" s="229" t="s">
        <v>11</v>
      </c>
      <c r="S6" s="226"/>
      <c r="T6" s="248"/>
      <c r="U6" s="226" t="s">
        <v>12</v>
      </c>
      <c r="V6" s="226"/>
      <c r="W6" s="141"/>
      <c r="X6" s="205" t="s">
        <v>13</v>
      </c>
      <c r="Y6" s="206"/>
      <c r="Z6" s="245"/>
      <c r="AA6" s="291"/>
      <c r="AB6" s="243"/>
      <c r="AC6" s="244"/>
      <c r="AD6" s="19"/>
    </row>
    <row r="7" spans="1:30" s="3" customFormat="1" ht="12.75" customHeight="1" x14ac:dyDescent="0.2">
      <c r="A7" s="246"/>
      <c r="B7" s="253"/>
      <c r="C7" s="251"/>
      <c r="D7" s="252"/>
      <c r="E7" s="221" t="s">
        <v>14</v>
      </c>
      <c r="F7" s="222"/>
      <c r="G7" s="236" t="s">
        <v>15</v>
      </c>
      <c r="H7" s="238" t="s">
        <v>16</v>
      </c>
      <c r="I7" s="309" t="s">
        <v>17</v>
      </c>
      <c r="J7" s="223" t="s">
        <v>18</v>
      </c>
      <c r="K7" s="217" t="s">
        <v>19</v>
      </c>
      <c r="L7" s="225" t="s">
        <v>17</v>
      </c>
      <c r="M7" s="223" t="s">
        <v>18</v>
      </c>
      <c r="N7" s="227" t="s">
        <v>19</v>
      </c>
      <c r="O7" s="219" t="s">
        <v>17</v>
      </c>
      <c r="P7" s="223" t="s">
        <v>18</v>
      </c>
      <c r="Q7" s="217" t="s">
        <v>19</v>
      </c>
      <c r="R7" s="225" t="s">
        <v>17</v>
      </c>
      <c r="S7" s="223" t="s">
        <v>18</v>
      </c>
      <c r="T7" s="227" t="s">
        <v>19</v>
      </c>
      <c r="U7" s="219" t="s">
        <v>17</v>
      </c>
      <c r="V7" s="223" t="s">
        <v>18</v>
      </c>
      <c r="W7" s="217" t="s">
        <v>19</v>
      </c>
      <c r="X7" s="225" t="s">
        <v>17</v>
      </c>
      <c r="Y7" s="223" t="s">
        <v>18</v>
      </c>
      <c r="Z7" s="311" t="s">
        <v>19</v>
      </c>
      <c r="AA7" s="291"/>
      <c r="AB7" s="243"/>
      <c r="AC7" s="244"/>
      <c r="AD7" s="19"/>
    </row>
    <row r="8" spans="1:30" s="3" customFormat="1" ht="16.5" thickBot="1" x14ac:dyDescent="0.25">
      <c r="A8" s="247"/>
      <c r="B8" s="254"/>
      <c r="C8" s="255"/>
      <c r="D8" s="256"/>
      <c r="E8" s="23" t="s">
        <v>20</v>
      </c>
      <c r="F8" s="22" t="s">
        <v>19</v>
      </c>
      <c r="G8" s="237"/>
      <c r="H8" s="239"/>
      <c r="I8" s="310"/>
      <c r="J8" s="224"/>
      <c r="K8" s="218"/>
      <c r="L8" s="223"/>
      <c r="M8" s="224"/>
      <c r="N8" s="228"/>
      <c r="O8" s="220"/>
      <c r="P8" s="224"/>
      <c r="Q8" s="218"/>
      <c r="R8" s="223"/>
      <c r="S8" s="224"/>
      <c r="T8" s="228"/>
      <c r="U8" s="220"/>
      <c r="V8" s="224"/>
      <c r="W8" s="218"/>
      <c r="X8" s="223"/>
      <c r="Y8" s="224"/>
      <c r="Z8" s="312"/>
      <c r="AA8" s="291"/>
      <c r="AB8" s="243"/>
      <c r="AC8" s="244"/>
      <c r="AD8" s="19"/>
    </row>
    <row r="9" spans="1:30" s="4" customFormat="1" ht="15" customHeight="1" thickTop="1" x14ac:dyDescent="0.2">
      <c r="A9" s="292" t="s">
        <v>21</v>
      </c>
      <c r="B9" s="293"/>
      <c r="C9" s="293"/>
      <c r="D9" s="293"/>
      <c r="E9" s="293"/>
      <c r="F9" s="293"/>
      <c r="G9" s="293"/>
      <c r="H9" s="293"/>
      <c r="I9" s="293"/>
      <c r="J9" s="293"/>
      <c r="K9" s="293"/>
      <c r="L9" s="293"/>
      <c r="M9" s="293"/>
      <c r="N9" s="293"/>
      <c r="O9" s="293"/>
      <c r="P9" s="293"/>
      <c r="Q9" s="293"/>
      <c r="R9" s="293"/>
      <c r="S9" s="293"/>
      <c r="T9" s="293"/>
      <c r="U9" s="293"/>
      <c r="V9" s="293"/>
      <c r="W9" s="293"/>
      <c r="X9" s="293"/>
      <c r="Y9" s="293"/>
      <c r="Z9" s="293"/>
      <c r="AA9" s="293"/>
      <c r="AB9" s="293"/>
      <c r="AC9" s="294"/>
      <c r="AD9" s="24"/>
    </row>
    <row r="10" spans="1:30" s="4" customFormat="1" ht="15.6" customHeight="1" x14ac:dyDescent="0.2">
      <c r="A10" s="25" t="s">
        <v>22</v>
      </c>
      <c r="B10" s="295" t="s">
        <v>23</v>
      </c>
      <c r="C10" s="296"/>
      <c r="D10" s="26" t="s">
        <v>78</v>
      </c>
      <c r="E10" s="27">
        <f>SUM(G10:H10)</f>
        <v>39</v>
      </c>
      <c r="F10" s="28">
        <f>SUM(K10,N10,Q10,T10,W10,Z10)</f>
        <v>3</v>
      </c>
      <c r="G10" s="29">
        <f>SUM(I10,L10,O10,R10,U10,X10)</f>
        <v>13</v>
      </c>
      <c r="H10" s="30">
        <f>SUM(J10,M10,P10,S10,V10,Y10)</f>
        <v>26</v>
      </c>
      <c r="I10" s="31">
        <v>13</v>
      </c>
      <c r="J10" s="32">
        <v>26</v>
      </c>
      <c r="K10" s="32">
        <v>3</v>
      </c>
      <c r="L10" s="33"/>
      <c r="M10" s="32"/>
      <c r="N10" s="32"/>
      <c r="O10" s="34"/>
      <c r="P10" s="32"/>
      <c r="Q10" s="32"/>
      <c r="R10" s="33"/>
      <c r="S10" s="32"/>
      <c r="T10" s="35"/>
      <c r="U10" s="32"/>
      <c r="V10" s="32"/>
      <c r="W10" s="32"/>
      <c r="X10" s="33"/>
      <c r="Y10" s="32"/>
      <c r="Z10" s="32"/>
      <c r="AA10" s="36" t="s">
        <v>24</v>
      </c>
      <c r="AB10" s="37" t="s">
        <v>25</v>
      </c>
      <c r="AC10" s="38">
        <v>1</v>
      </c>
      <c r="AD10" s="39" t="str">
        <f t="shared" ref="AD10:AD52" si="0">CONCATENATE(AB10,AC10)</f>
        <v>E1</v>
      </c>
    </row>
    <row r="11" spans="1:30" s="4" customFormat="1" ht="15.75" x14ac:dyDescent="0.2">
      <c r="A11" s="25" t="s">
        <v>26</v>
      </c>
      <c r="B11" s="297"/>
      <c r="C11" s="298"/>
      <c r="D11" s="40" t="s">
        <v>110</v>
      </c>
      <c r="E11" s="27">
        <f t="shared" ref="E11:E24" si="1">SUM(G11:H11)</f>
        <v>26</v>
      </c>
      <c r="F11" s="28">
        <f t="shared" ref="F11:F24" si="2">SUM(K11,N11,Q11,T11,W11,Z11)</f>
        <v>2</v>
      </c>
      <c r="G11" s="29">
        <f t="shared" ref="G11:G24" si="3">SUM(I11,L11,O11,R11,U11,X11)</f>
        <v>13</v>
      </c>
      <c r="H11" s="30">
        <f t="shared" ref="H11:H24" si="4">SUM(J11,M11,P11,S11,V11,Y11)</f>
        <v>13</v>
      </c>
      <c r="I11" s="31"/>
      <c r="J11" s="32"/>
      <c r="K11" s="32"/>
      <c r="L11" s="33">
        <v>13</v>
      </c>
      <c r="M11" s="32">
        <v>13</v>
      </c>
      <c r="N11" s="32">
        <v>2</v>
      </c>
      <c r="O11" s="34"/>
      <c r="P11" s="32"/>
      <c r="Q11" s="32"/>
      <c r="R11" s="33"/>
      <c r="S11" s="32"/>
      <c r="T11" s="35"/>
      <c r="U11" s="32"/>
      <c r="V11" s="32"/>
      <c r="W11" s="32"/>
      <c r="X11" s="33"/>
      <c r="Y11" s="32"/>
      <c r="Z11" s="32"/>
      <c r="AA11" s="41" t="s">
        <v>24</v>
      </c>
      <c r="AB11" s="42"/>
      <c r="AC11" s="43">
        <v>2</v>
      </c>
      <c r="AD11" s="39" t="str">
        <f t="shared" si="0"/>
        <v>2</v>
      </c>
    </row>
    <row r="12" spans="1:30" s="4" customFormat="1" ht="15.75" x14ac:dyDescent="0.2">
      <c r="A12" s="25" t="s">
        <v>27</v>
      </c>
      <c r="B12" s="297"/>
      <c r="C12" s="298"/>
      <c r="D12" s="26" t="s">
        <v>79</v>
      </c>
      <c r="E12" s="27">
        <f t="shared" si="1"/>
        <v>52</v>
      </c>
      <c r="F12" s="28">
        <f t="shared" si="2"/>
        <v>3</v>
      </c>
      <c r="G12" s="29">
        <f t="shared" si="3"/>
        <v>26</v>
      </c>
      <c r="H12" s="30">
        <f t="shared" si="4"/>
        <v>26</v>
      </c>
      <c r="I12" s="31">
        <v>26</v>
      </c>
      <c r="J12" s="32">
        <v>26</v>
      </c>
      <c r="K12" s="32">
        <v>3</v>
      </c>
      <c r="L12" s="33"/>
      <c r="M12" s="32"/>
      <c r="N12" s="32"/>
      <c r="O12" s="34"/>
      <c r="P12" s="32"/>
      <c r="Q12" s="32"/>
      <c r="R12" s="33"/>
      <c r="S12" s="32"/>
      <c r="T12" s="35"/>
      <c r="U12" s="32"/>
      <c r="V12" s="32"/>
      <c r="W12" s="32"/>
      <c r="X12" s="33"/>
      <c r="Y12" s="32"/>
      <c r="Z12" s="32"/>
      <c r="AA12" s="41" t="s">
        <v>24</v>
      </c>
      <c r="AB12" s="42" t="s">
        <v>25</v>
      </c>
      <c r="AC12" s="43">
        <v>1</v>
      </c>
      <c r="AD12" s="39" t="str">
        <f t="shared" si="0"/>
        <v>E1</v>
      </c>
    </row>
    <row r="13" spans="1:30" s="4" customFormat="1" ht="15.75" x14ac:dyDescent="0.2">
      <c r="A13" s="25" t="s">
        <v>28</v>
      </c>
      <c r="B13" s="297"/>
      <c r="C13" s="298"/>
      <c r="D13" s="26" t="s">
        <v>80</v>
      </c>
      <c r="E13" s="27">
        <f t="shared" si="1"/>
        <v>39</v>
      </c>
      <c r="F13" s="28">
        <f t="shared" si="2"/>
        <v>3</v>
      </c>
      <c r="G13" s="29">
        <f t="shared" si="3"/>
        <v>13</v>
      </c>
      <c r="H13" s="30">
        <f t="shared" si="4"/>
        <v>26</v>
      </c>
      <c r="I13" s="31"/>
      <c r="J13" s="32"/>
      <c r="K13" s="44"/>
      <c r="L13" s="32">
        <v>13</v>
      </c>
      <c r="M13" s="32">
        <v>26</v>
      </c>
      <c r="N13" s="32">
        <v>3</v>
      </c>
      <c r="O13" s="34"/>
      <c r="P13" s="32"/>
      <c r="Q13" s="32"/>
      <c r="R13" s="33"/>
      <c r="S13" s="32"/>
      <c r="T13" s="35"/>
      <c r="U13" s="32"/>
      <c r="V13" s="32"/>
      <c r="W13" s="32"/>
      <c r="X13" s="33"/>
      <c r="Y13" s="32"/>
      <c r="Z13" s="32"/>
      <c r="AA13" s="41" t="s">
        <v>24</v>
      </c>
      <c r="AB13" s="42" t="s">
        <v>25</v>
      </c>
      <c r="AC13" s="43">
        <v>2</v>
      </c>
      <c r="AD13" s="39" t="str">
        <f t="shared" si="0"/>
        <v>E2</v>
      </c>
    </row>
    <row r="14" spans="1:30" s="4" customFormat="1" ht="15.75" x14ac:dyDescent="0.2">
      <c r="A14" s="25" t="s">
        <v>29</v>
      </c>
      <c r="B14" s="297"/>
      <c r="C14" s="298"/>
      <c r="D14" s="26" t="s">
        <v>81</v>
      </c>
      <c r="E14" s="27">
        <f t="shared" si="1"/>
        <v>39</v>
      </c>
      <c r="F14" s="28">
        <f t="shared" si="2"/>
        <v>2</v>
      </c>
      <c r="G14" s="29">
        <f t="shared" si="3"/>
        <v>13</v>
      </c>
      <c r="H14" s="30">
        <f t="shared" si="4"/>
        <v>26</v>
      </c>
      <c r="I14" s="31">
        <v>13</v>
      </c>
      <c r="J14" s="32">
        <v>26</v>
      </c>
      <c r="K14" s="32">
        <v>2</v>
      </c>
      <c r="L14" s="33"/>
      <c r="M14" s="32"/>
      <c r="N14" s="32"/>
      <c r="O14" s="34"/>
      <c r="P14" s="32"/>
      <c r="Q14" s="32"/>
      <c r="R14" s="33"/>
      <c r="S14" s="32"/>
      <c r="T14" s="35"/>
      <c r="U14" s="32"/>
      <c r="V14" s="32"/>
      <c r="W14" s="32"/>
      <c r="X14" s="33"/>
      <c r="Y14" s="32"/>
      <c r="Z14" s="32"/>
      <c r="AA14" s="41" t="s">
        <v>24</v>
      </c>
      <c r="AB14" s="42"/>
      <c r="AC14" s="43">
        <v>1</v>
      </c>
      <c r="AD14" s="39" t="str">
        <f t="shared" si="0"/>
        <v>1</v>
      </c>
    </row>
    <row r="15" spans="1:30" s="4" customFormat="1" ht="15.75" x14ac:dyDescent="0.2">
      <c r="A15" s="25" t="s">
        <v>30</v>
      </c>
      <c r="B15" s="297"/>
      <c r="C15" s="298"/>
      <c r="D15" s="26" t="s">
        <v>82</v>
      </c>
      <c r="E15" s="27">
        <f t="shared" si="1"/>
        <v>26</v>
      </c>
      <c r="F15" s="28">
        <f t="shared" si="2"/>
        <v>2</v>
      </c>
      <c r="G15" s="29">
        <f t="shared" si="3"/>
        <v>13</v>
      </c>
      <c r="H15" s="30">
        <f t="shared" si="4"/>
        <v>13</v>
      </c>
      <c r="I15" s="31"/>
      <c r="J15" s="32"/>
      <c r="K15" s="32"/>
      <c r="L15" s="33"/>
      <c r="M15" s="32"/>
      <c r="N15" s="32"/>
      <c r="O15" s="34">
        <v>13</v>
      </c>
      <c r="P15" s="32">
        <v>13</v>
      </c>
      <c r="Q15" s="32">
        <v>2</v>
      </c>
      <c r="R15" s="33"/>
      <c r="S15" s="32"/>
      <c r="T15" s="35"/>
      <c r="U15" s="32"/>
      <c r="V15" s="32"/>
      <c r="W15" s="32"/>
      <c r="X15" s="33"/>
      <c r="Y15" s="32"/>
      <c r="Z15" s="32"/>
      <c r="AA15" s="41" t="s">
        <v>24</v>
      </c>
      <c r="AB15" s="42"/>
      <c r="AC15" s="43">
        <v>3</v>
      </c>
      <c r="AD15" s="39" t="str">
        <f t="shared" si="0"/>
        <v>3</v>
      </c>
    </row>
    <row r="16" spans="1:30" s="4" customFormat="1" ht="15.6" customHeight="1" x14ac:dyDescent="0.2">
      <c r="A16" s="25" t="s">
        <v>31</v>
      </c>
      <c r="B16" s="297"/>
      <c r="C16" s="298"/>
      <c r="D16" s="26" t="s">
        <v>83</v>
      </c>
      <c r="E16" s="27">
        <f t="shared" si="1"/>
        <v>52</v>
      </c>
      <c r="F16" s="28">
        <f t="shared" si="2"/>
        <v>3</v>
      </c>
      <c r="G16" s="29">
        <f t="shared" si="3"/>
        <v>26</v>
      </c>
      <c r="H16" s="30">
        <f t="shared" si="4"/>
        <v>26</v>
      </c>
      <c r="I16" s="31">
        <v>26</v>
      </c>
      <c r="J16" s="32">
        <v>26</v>
      </c>
      <c r="K16" s="32">
        <v>3</v>
      </c>
      <c r="L16" s="33"/>
      <c r="M16" s="32"/>
      <c r="N16" s="32"/>
      <c r="O16" s="34"/>
      <c r="P16" s="32"/>
      <c r="Q16" s="32"/>
      <c r="R16" s="33"/>
      <c r="S16" s="32"/>
      <c r="T16" s="35"/>
      <c r="U16" s="32"/>
      <c r="V16" s="32"/>
      <c r="W16" s="32"/>
      <c r="X16" s="33"/>
      <c r="Y16" s="32"/>
      <c r="Z16" s="32"/>
      <c r="AA16" s="41" t="s">
        <v>24</v>
      </c>
      <c r="AB16" s="42" t="s">
        <v>25</v>
      </c>
      <c r="AC16" s="43">
        <v>1</v>
      </c>
      <c r="AD16" s="39" t="str">
        <f t="shared" si="0"/>
        <v>E1</v>
      </c>
    </row>
    <row r="17" spans="1:30" s="4" customFormat="1" ht="15.75" x14ac:dyDescent="0.2">
      <c r="A17" s="25" t="s">
        <v>32</v>
      </c>
      <c r="B17" s="297"/>
      <c r="C17" s="298"/>
      <c r="D17" s="45" t="s">
        <v>84</v>
      </c>
      <c r="E17" s="27">
        <f t="shared" si="1"/>
        <v>39</v>
      </c>
      <c r="F17" s="28">
        <f t="shared" si="2"/>
        <v>2</v>
      </c>
      <c r="G17" s="29">
        <f t="shared" si="3"/>
        <v>13</v>
      </c>
      <c r="H17" s="30">
        <f t="shared" si="4"/>
        <v>26</v>
      </c>
      <c r="I17" s="46">
        <v>13</v>
      </c>
      <c r="J17" s="46">
        <v>26</v>
      </c>
      <c r="K17" s="46">
        <v>2</v>
      </c>
      <c r="L17" s="47"/>
      <c r="M17" s="46"/>
      <c r="N17" s="46"/>
      <c r="O17" s="34"/>
      <c r="P17" s="32"/>
      <c r="Q17" s="32"/>
      <c r="R17" s="33"/>
      <c r="S17" s="32"/>
      <c r="T17" s="35"/>
      <c r="U17" s="32"/>
      <c r="V17" s="32"/>
      <c r="W17" s="32"/>
      <c r="X17" s="33"/>
      <c r="Y17" s="32"/>
      <c r="Z17" s="32"/>
      <c r="AA17" s="41" t="s">
        <v>24</v>
      </c>
      <c r="AB17" s="42"/>
      <c r="AC17" s="43">
        <v>1</v>
      </c>
      <c r="AD17" s="39" t="str">
        <f t="shared" si="0"/>
        <v>1</v>
      </c>
    </row>
    <row r="18" spans="1:30" s="4" customFormat="1" ht="15.75" x14ac:dyDescent="0.2">
      <c r="A18" s="25" t="s">
        <v>33</v>
      </c>
      <c r="B18" s="297"/>
      <c r="C18" s="298"/>
      <c r="D18" s="48" t="s">
        <v>87</v>
      </c>
      <c r="E18" s="27">
        <f>SUM(G18:H18)</f>
        <v>52</v>
      </c>
      <c r="F18" s="28">
        <f>SUM(K18,N18,Q18,T18,W18,Z18)</f>
        <v>4</v>
      </c>
      <c r="G18" s="29">
        <f>SUM(I18,L18,O18,R18,U18,X18)</f>
        <v>26</v>
      </c>
      <c r="H18" s="30">
        <f>SUM(J18,M18,P18,S18,V18,Y18)</f>
        <v>26</v>
      </c>
      <c r="I18" s="46"/>
      <c r="J18" s="46"/>
      <c r="K18" s="46"/>
      <c r="L18" s="47"/>
      <c r="M18" s="46"/>
      <c r="N18" s="46"/>
      <c r="O18" s="34">
        <v>26</v>
      </c>
      <c r="P18" s="32">
        <v>26</v>
      </c>
      <c r="Q18" s="32">
        <v>4</v>
      </c>
      <c r="R18" s="33"/>
      <c r="S18" s="32"/>
      <c r="T18" s="35"/>
      <c r="U18" s="32"/>
      <c r="V18" s="32"/>
      <c r="W18" s="32"/>
      <c r="X18" s="33"/>
      <c r="Y18" s="32"/>
      <c r="Z18" s="32"/>
      <c r="AA18" s="41" t="s">
        <v>24</v>
      </c>
      <c r="AB18" s="42" t="s">
        <v>25</v>
      </c>
      <c r="AC18" s="43">
        <v>3</v>
      </c>
      <c r="AD18" s="39" t="s">
        <v>76</v>
      </c>
    </row>
    <row r="19" spans="1:30" s="4" customFormat="1" ht="15.75" x14ac:dyDescent="0.2">
      <c r="A19" s="25" t="s">
        <v>34</v>
      </c>
      <c r="B19" s="297"/>
      <c r="C19" s="298"/>
      <c r="D19" s="45" t="s">
        <v>85</v>
      </c>
      <c r="E19" s="27">
        <f t="shared" si="1"/>
        <v>26</v>
      </c>
      <c r="F19" s="28">
        <f t="shared" si="2"/>
        <v>2</v>
      </c>
      <c r="G19" s="29">
        <f t="shared" si="3"/>
        <v>26</v>
      </c>
      <c r="H19" s="30">
        <f t="shared" si="4"/>
        <v>0</v>
      </c>
      <c r="I19" s="46"/>
      <c r="J19" s="46"/>
      <c r="K19" s="46"/>
      <c r="L19" s="47"/>
      <c r="M19" s="46"/>
      <c r="N19" s="46"/>
      <c r="O19" s="34">
        <v>26</v>
      </c>
      <c r="P19" s="32"/>
      <c r="Q19" s="32">
        <v>2</v>
      </c>
      <c r="R19" s="33"/>
      <c r="S19" s="32"/>
      <c r="T19" s="35"/>
      <c r="U19" s="32"/>
      <c r="V19" s="32"/>
      <c r="W19" s="32"/>
      <c r="X19" s="33"/>
      <c r="Y19" s="32"/>
      <c r="Z19" s="32"/>
      <c r="AA19" s="41" t="s">
        <v>24</v>
      </c>
      <c r="AB19" s="42" t="s">
        <v>25</v>
      </c>
      <c r="AC19" s="43">
        <v>3</v>
      </c>
      <c r="AD19" s="39" t="s">
        <v>76</v>
      </c>
    </row>
    <row r="20" spans="1:30" s="4" customFormat="1" ht="15.75" x14ac:dyDescent="0.2">
      <c r="A20" s="25" t="s">
        <v>35</v>
      </c>
      <c r="B20" s="297"/>
      <c r="C20" s="298"/>
      <c r="D20" s="45" t="s">
        <v>86</v>
      </c>
      <c r="E20" s="27">
        <f>SUM(G20:H20)</f>
        <v>52</v>
      </c>
      <c r="F20" s="28">
        <f>SUM(K20,N20,Q20,T20,W20,Z20)</f>
        <v>2.5</v>
      </c>
      <c r="G20" s="29">
        <f t="shared" si="3"/>
        <v>26</v>
      </c>
      <c r="H20" s="30">
        <f t="shared" si="4"/>
        <v>26</v>
      </c>
      <c r="I20" s="46"/>
      <c r="J20" s="46"/>
      <c r="K20" s="46"/>
      <c r="L20" s="47"/>
      <c r="M20" s="46"/>
      <c r="N20" s="46"/>
      <c r="O20" s="34"/>
      <c r="P20" s="32"/>
      <c r="Q20" s="32"/>
      <c r="R20" s="33">
        <v>26</v>
      </c>
      <c r="S20" s="32">
        <v>26</v>
      </c>
      <c r="T20" s="35">
        <v>2.5</v>
      </c>
      <c r="U20" s="32"/>
      <c r="V20" s="32"/>
      <c r="W20" s="32"/>
      <c r="X20" s="33"/>
      <c r="Y20" s="32"/>
      <c r="Z20" s="32"/>
      <c r="AA20" s="41" t="s">
        <v>24</v>
      </c>
      <c r="AB20" s="42" t="s">
        <v>25</v>
      </c>
      <c r="AC20" s="43">
        <v>4</v>
      </c>
      <c r="AD20" s="39" t="s">
        <v>77</v>
      </c>
    </row>
    <row r="21" spans="1:30" s="4" customFormat="1" ht="15.75" x14ac:dyDescent="0.2">
      <c r="A21" s="25" t="s">
        <v>36</v>
      </c>
      <c r="B21" s="297"/>
      <c r="C21" s="298"/>
      <c r="D21" s="49" t="s">
        <v>88</v>
      </c>
      <c r="E21" s="20">
        <f>SUM(G21:H21)</f>
        <v>39</v>
      </c>
      <c r="F21" s="28">
        <f>SUM(K21,N21,Q21,T21,W21,Z21)</f>
        <v>2</v>
      </c>
      <c r="G21" s="29">
        <f>SUM(I21,L21,O21,R21,U21,X21)</f>
        <v>13</v>
      </c>
      <c r="H21" s="30">
        <f>SUM(J21,M21,P21,S21,V21,Y21)</f>
        <v>26</v>
      </c>
      <c r="I21" s="46"/>
      <c r="J21" s="46"/>
      <c r="K21" s="46"/>
      <c r="L21" s="47"/>
      <c r="M21" s="46"/>
      <c r="N21" s="46"/>
      <c r="O21" s="34"/>
      <c r="P21" s="32"/>
      <c r="Q21" s="32"/>
      <c r="R21" s="33">
        <v>13</v>
      </c>
      <c r="S21" s="32">
        <v>26</v>
      </c>
      <c r="T21" s="35">
        <v>2</v>
      </c>
      <c r="U21" s="32"/>
      <c r="V21" s="32"/>
      <c r="W21" s="32"/>
      <c r="X21" s="33"/>
      <c r="Y21" s="32"/>
      <c r="Z21" s="32"/>
      <c r="AA21" s="41" t="s">
        <v>24</v>
      </c>
      <c r="AB21" s="42" t="s">
        <v>25</v>
      </c>
      <c r="AC21" s="43">
        <v>4</v>
      </c>
      <c r="AD21" s="39" t="s">
        <v>77</v>
      </c>
    </row>
    <row r="22" spans="1:30" s="4" customFormat="1" ht="15.75" x14ac:dyDescent="0.2">
      <c r="A22" s="25" t="s">
        <v>37</v>
      </c>
      <c r="B22" s="297"/>
      <c r="C22" s="298"/>
      <c r="D22" s="49" t="s">
        <v>100</v>
      </c>
      <c r="E22" s="20">
        <f>SUM(G22:H22)</f>
        <v>52</v>
      </c>
      <c r="F22" s="28">
        <f t="shared" ref="F22:F23" si="5">SUM(K22,N22,Q22,T22,W22,Z22)</f>
        <v>3</v>
      </c>
      <c r="G22" s="29">
        <f t="shared" ref="G22:G23" si="6">SUM(I22,L22,O22,R22,U22,X22)</f>
        <v>26</v>
      </c>
      <c r="H22" s="30">
        <f t="shared" ref="H22:H23" si="7">SUM(J22,M22,P22,S22,V22,Y22)</f>
        <v>26</v>
      </c>
      <c r="I22" s="46"/>
      <c r="J22" s="46"/>
      <c r="K22" s="46"/>
      <c r="L22" s="47">
        <v>26</v>
      </c>
      <c r="M22" s="46">
        <v>26</v>
      </c>
      <c r="N22" s="46">
        <v>3</v>
      </c>
      <c r="O22" s="34"/>
      <c r="P22" s="32"/>
      <c r="Q22" s="32"/>
      <c r="R22" s="33"/>
      <c r="S22" s="32"/>
      <c r="T22" s="35"/>
      <c r="U22" s="32"/>
      <c r="V22" s="32"/>
      <c r="W22" s="32"/>
      <c r="X22" s="33"/>
      <c r="Y22" s="32"/>
      <c r="Z22" s="32"/>
      <c r="AA22" s="41" t="s">
        <v>24</v>
      </c>
      <c r="AB22" s="42"/>
      <c r="AC22" s="43">
        <v>2</v>
      </c>
      <c r="AD22" s="39" t="str">
        <f>CONCATENATE(AB22,AC22)</f>
        <v>2</v>
      </c>
    </row>
    <row r="23" spans="1:30" s="4" customFormat="1" ht="15.75" x14ac:dyDescent="0.2">
      <c r="A23" s="25" t="s">
        <v>94</v>
      </c>
      <c r="B23" s="297"/>
      <c r="C23" s="298"/>
      <c r="D23" s="49" t="s">
        <v>99</v>
      </c>
      <c r="E23" s="20">
        <f>SUM(G23:H23)</f>
        <v>39</v>
      </c>
      <c r="F23" s="28">
        <f t="shared" si="5"/>
        <v>2</v>
      </c>
      <c r="G23" s="29">
        <f t="shared" si="6"/>
        <v>13</v>
      </c>
      <c r="H23" s="30">
        <f t="shared" si="7"/>
        <v>26</v>
      </c>
      <c r="I23" s="46"/>
      <c r="J23" s="46"/>
      <c r="K23" s="46"/>
      <c r="L23" s="47"/>
      <c r="M23" s="46"/>
      <c r="N23" s="46"/>
      <c r="O23" s="34"/>
      <c r="P23" s="32"/>
      <c r="Q23" s="32"/>
      <c r="R23" s="33"/>
      <c r="S23" s="32"/>
      <c r="T23" s="35"/>
      <c r="U23" s="32"/>
      <c r="V23" s="32"/>
      <c r="W23" s="32"/>
      <c r="X23" s="33">
        <v>13</v>
      </c>
      <c r="Y23" s="32">
        <v>26</v>
      </c>
      <c r="Z23" s="32">
        <v>2</v>
      </c>
      <c r="AA23" s="41" t="s">
        <v>24</v>
      </c>
      <c r="AB23" s="42"/>
      <c r="AC23" s="43">
        <v>6</v>
      </c>
      <c r="AD23" s="39" t="str">
        <f>CONCATENATE(AB23,AC23)</f>
        <v>6</v>
      </c>
    </row>
    <row r="24" spans="1:30" s="4" customFormat="1" ht="16.5" thickBot="1" x14ac:dyDescent="0.25">
      <c r="A24" s="25" t="s">
        <v>95</v>
      </c>
      <c r="B24" s="299"/>
      <c r="C24" s="300"/>
      <c r="D24" s="45" t="s">
        <v>93</v>
      </c>
      <c r="E24" s="27">
        <f t="shared" si="1"/>
        <v>65</v>
      </c>
      <c r="F24" s="28">
        <f t="shared" si="2"/>
        <v>0</v>
      </c>
      <c r="G24" s="29">
        <f t="shared" si="3"/>
        <v>0</v>
      </c>
      <c r="H24" s="30">
        <f t="shared" si="4"/>
        <v>65</v>
      </c>
      <c r="I24" s="31"/>
      <c r="J24" s="32">
        <v>39</v>
      </c>
      <c r="K24" s="32">
        <v>0</v>
      </c>
      <c r="L24" s="33"/>
      <c r="M24" s="32">
        <v>26</v>
      </c>
      <c r="N24" s="32">
        <v>0</v>
      </c>
      <c r="O24" s="34"/>
      <c r="P24" s="32"/>
      <c r="Q24" s="32"/>
      <c r="R24" s="33"/>
      <c r="S24" s="32"/>
      <c r="T24" s="35"/>
      <c r="U24" s="32"/>
      <c r="V24" s="32"/>
      <c r="W24" s="32"/>
      <c r="X24" s="33"/>
      <c r="Y24" s="32"/>
      <c r="Z24" s="32"/>
      <c r="AA24" s="41" t="s">
        <v>24</v>
      </c>
      <c r="AB24" s="42"/>
      <c r="AC24" s="50">
        <v>2</v>
      </c>
      <c r="AD24" s="39" t="str">
        <f t="shared" si="0"/>
        <v>2</v>
      </c>
    </row>
    <row r="25" spans="1:30" s="7" customFormat="1" ht="16.5" thickBot="1" x14ac:dyDescent="0.25">
      <c r="A25" s="51"/>
      <c r="B25" s="52"/>
      <c r="C25" s="53"/>
      <c r="D25" s="54"/>
      <c r="E25" s="55">
        <f t="shared" ref="E25:Z25" si="8">SUM(E10:E24)</f>
        <v>637</v>
      </c>
      <c r="F25" s="56">
        <f t="shared" si="8"/>
        <v>35.5</v>
      </c>
      <c r="G25" s="57">
        <f t="shared" si="8"/>
        <v>260</v>
      </c>
      <c r="H25" s="58">
        <f t="shared" si="8"/>
        <v>377</v>
      </c>
      <c r="I25" s="59">
        <f t="shared" si="8"/>
        <v>91</v>
      </c>
      <c r="J25" s="60">
        <f t="shared" si="8"/>
        <v>169</v>
      </c>
      <c r="K25" s="60">
        <f t="shared" si="8"/>
        <v>13</v>
      </c>
      <c r="L25" s="61">
        <f t="shared" si="8"/>
        <v>52</v>
      </c>
      <c r="M25" s="60">
        <f t="shared" si="8"/>
        <v>91</v>
      </c>
      <c r="N25" s="60">
        <f t="shared" si="8"/>
        <v>8</v>
      </c>
      <c r="O25" s="57">
        <f t="shared" si="8"/>
        <v>65</v>
      </c>
      <c r="P25" s="53">
        <f t="shared" si="8"/>
        <v>39</v>
      </c>
      <c r="Q25" s="56">
        <f t="shared" si="8"/>
        <v>8</v>
      </c>
      <c r="R25" s="61">
        <f t="shared" si="8"/>
        <v>39</v>
      </c>
      <c r="S25" s="60">
        <f t="shared" si="8"/>
        <v>52</v>
      </c>
      <c r="T25" s="60">
        <f t="shared" si="8"/>
        <v>4.5</v>
      </c>
      <c r="U25" s="57">
        <f t="shared" si="8"/>
        <v>0</v>
      </c>
      <c r="V25" s="60">
        <f t="shared" si="8"/>
        <v>0</v>
      </c>
      <c r="W25" s="60">
        <f t="shared" si="8"/>
        <v>0</v>
      </c>
      <c r="X25" s="62">
        <f t="shared" si="8"/>
        <v>13</v>
      </c>
      <c r="Y25" s="60">
        <f t="shared" si="8"/>
        <v>26</v>
      </c>
      <c r="Z25" s="60">
        <f t="shared" si="8"/>
        <v>2</v>
      </c>
      <c r="AA25" s="63"/>
      <c r="AB25" s="64"/>
      <c r="AC25" s="65"/>
      <c r="AD25" s="39" t="str">
        <f t="shared" si="0"/>
        <v/>
      </c>
    </row>
    <row r="26" spans="1:30" s="4" customFormat="1" ht="15.75" customHeight="1" x14ac:dyDescent="0.2">
      <c r="A26" s="305" t="s">
        <v>38</v>
      </c>
      <c r="B26" s="306"/>
      <c r="C26" s="306"/>
      <c r="D26" s="306"/>
      <c r="E26" s="306"/>
      <c r="F26" s="306"/>
      <c r="G26" s="306"/>
      <c r="H26" s="306"/>
      <c r="I26" s="306"/>
      <c r="J26" s="306"/>
      <c r="K26" s="306"/>
      <c r="L26" s="306"/>
      <c r="M26" s="306"/>
      <c r="N26" s="306"/>
      <c r="O26" s="306"/>
      <c r="P26" s="306"/>
      <c r="Q26" s="306"/>
      <c r="R26" s="306"/>
      <c r="S26" s="306"/>
      <c r="T26" s="306"/>
      <c r="U26" s="306"/>
      <c r="V26" s="306"/>
      <c r="W26" s="306"/>
      <c r="X26" s="306"/>
      <c r="Y26" s="306"/>
      <c r="Z26" s="306"/>
      <c r="AA26" s="306"/>
      <c r="AB26" s="306"/>
      <c r="AC26" s="307"/>
      <c r="AD26" s="39" t="str">
        <f t="shared" si="0"/>
        <v/>
      </c>
    </row>
    <row r="27" spans="1:30" s="4" customFormat="1" ht="15.2" customHeight="1" x14ac:dyDescent="0.2">
      <c r="A27" s="25" t="s">
        <v>22</v>
      </c>
      <c r="B27" s="176" t="s">
        <v>39</v>
      </c>
      <c r="C27" s="258" t="s">
        <v>40</v>
      </c>
      <c r="D27" s="45" t="s">
        <v>41</v>
      </c>
      <c r="E27" s="27">
        <f>SUM(G27:H27)</f>
        <v>52</v>
      </c>
      <c r="F27" s="28">
        <f>SUM(K27,N27,Q27,T27,W27,Z27)</f>
        <v>4</v>
      </c>
      <c r="G27" s="29">
        <f>SUM(I27,L27,O27,R27,U27,X27)</f>
        <v>26</v>
      </c>
      <c r="H27" s="30">
        <f>SUM(J27,M27,P27,S27,V27,Y27)</f>
        <v>26</v>
      </c>
      <c r="I27" s="31">
        <v>26</v>
      </c>
      <c r="J27" s="32">
        <v>26</v>
      </c>
      <c r="K27" s="32">
        <v>4</v>
      </c>
      <c r="L27" s="66"/>
      <c r="M27" s="24"/>
      <c r="N27" s="24"/>
      <c r="O27" s="34"/>
      <c r="P27" s="32"/>
      <c r="Q27" s="32"/>
      <c r="R27" s="67"/>
      <c r="S27" s="68"/>
      <c r="T27" s="69"/>
      <c r="U27" s="32"/>
      <c r="V27" s="32"/>
      <c r="W27" s="32"/>
      <c r="X27" s="33"/>
      <c r="Y27" s="32"/>
      <c r="Z27" s="32"/>
      <c r="AA27" s="36" t="s">
        <v>24</v>
      </c>
      <c r="AB27" s="42" t="s">
        <v>25</v>
      </c>
      <c r="AC27" s="43">
        <f>MAX(IF(K27&gt;0,1,0),IF(N27&gt;0,2,0),IF(Q27&gt;0,3,0),IF(T27&gt;0,4,0),IF(W27&gt;0,5,0),IF(Z27&gt;0,6,0))</f>
        <v>1</v>
      </c>
      <c r="AD27" s="39" t="str">
        <f t="shared" si="0"/>
        <v>E1</v>
      </c>
    </row>
    <row r="28" spans="1:30" s="4" customFormat="1" ht="15.2" customHeight="1" x14ac:dyDescent="0.2">
      <c r="A28" s="25" t="s">
        <v>26</v>
      </c>
      <c r="B28" s="177"/>
      <c r="C28" s="259"/>
      <c r="D28" s="45" t="s">
        <v>42</v>
      </c>
      <c r="E28" s="27">
        <f t="shared" ref="E28:E42" si="9">SUM(G28:H28)</f>
        <v>52</v>
      </c>
      <c r="F28" s="28">
        <f t="shared" ref="F28:F42" si="10">SUM(K28,N28,Q28,T28,W28,Z28)</f>
        <v>4</v>
      </c>
      <c r="G28" s="29">
        <f t="shared" ref="G28:G42" si="11">SUM(I28,L28,O28,R28,U28,X28)</f>
        <v>26</v>
      </c>
      <c r="H28" s="30">
        <f t="shared" ref="H28:H42" si="12">SUM(J28,M28,P28,S28,V28,Y28)</f>
        <v>26</v>
      </c>
      <c r="I28" s="31"/>
      <c r="J28" s="32"/>
      <c r="K28" s="32"/>
      <c r="L28" s="47">
        <v>26</v>
      </c>
      <c r="M28" s="32">
        <v>26</v>
      </c>
      <c r="N28" s="46">
        <v>4</v>
      </c>
      <c r="O28" s="34"/>
      <c r="P28" s="32"/>
      <c r="Q28" s="32"/>
      <c r="R28" s="33"/>
      <c r="S28" s="32"/>
      <c r="T28" s="35"/>
      <c r="U28" s="32"/>
      <c r="V28" s="32"/>
      <c r="W28" s="32"/>
      <c r="X28" s="33"/>
      <c r="Y28" s="32"/>
      <c r="Z28" s="32"/>
      <c r="AA28" s="41" t="s">
        <v>24</v>
      </c>
      <c r="AB28" s="42" t="s">
        <v>25</v>
      </c>
      <c r="AC28" s="43">
        <v>2</v>
      </c>
      <c r="AD28" s="39" t="str">
        <f t="shared" si="0"/>
        <v>E2</v>
      </c>
    </row>
    <row r="29" spans="1:30" s="4" customFormat="1" ht="15.75" x14ac:dyDescent="0.2">
      <c r="A29" s="25" t="s">
        <v>27</v>
      </c>
      <c r="B29" s="177"/>
      <c r="C29" s="259"/>
      <c r="D29" s="45" t="s">
        <v>43</v>
      </c>
      <c r="E29" s="27">
        <f t="shared" si="9"/>
        <v>52</v>
      </c>
      <c r="F29" s="28">
        <f t="shared" si="10"/>
        <v>4</v>
      </c>
      <c r="G29" s="29">
        <f t="shared" si="11"/>
        <v>26</v>
      </c>
      <c r="H29" s="30">
        <f t="shared" si="12"/>
        <v>26</v>
      </c>
      <c r="I29" s="31">
        <v>26</v>
      </c>
      <c r="J29" s="32">
        <v>26</v>
      </c>
      <c r="K29" s="32">
        <v>4</v>
      </c>
      <c r="L29" s="47"/>
      <c r="M29" s="24"/>
      <c r="N29" s="46"/>
      <c r="O29" s="34"/>
      <c r="P29" s="32"/>
      <c r="Q29" s="32"/>
      <c r="R29" s="33"/>
      <c r="S29" s="32"/>
      <c r="T29" s="35"/>
      <c r="U29" s="32"/>
      <c r="V29" s="32"/>
      <c r="W29" s="32"/>
      <c r="X29" s="33"/>
      <c r="Y29" s="32"/>
      <c r="Z29" s="32"/>
      <c r="AA29" s="41" t="s">
        <v>24</v>
      </c>
      <c r="AB29" s="42" t="s">
        <v>25</v>
      </c>
      <c r="AC29" s="43">
        <v>1</v>
      </c>
      <c r="AD29" s="39" t="str">
        <f t="shared" si="0"/>
        <v>E1</v>
      </c>
    </row>
    <row r="30" spans="1:30" s="4" customFormat="1" ht="15.75" x14ac:dyDescent="0.2">
      <c r="A30" s="25" t="s">
        <v>28</v>
      </c>
      <c r="B30" s="257"/>
      <c r="C30" s="260"/>
      <c r="D30" s="45" t="s">
        <v>89</v>
      </c>
      <c r="E30" s="27">
        <f t="shared" si="9"/>
        <v>52</v>
      </c>
      <c r="F30" s="28">
        <f t="shared" si="10"/>
        <v>4</v>
      </c>
      <c r="G30" s="29">
        <f t="shared" si="11"/>
        <v>26</v>
      </c>
      <c r="H30" s="30">
        <f t="shared" si="12"/>
        <v>26</v>
      </c>
      <c r="I30" s="31"/>
      <c r="J30" s="32"/>
      <c r="K30" s="32"/>
      <c r="L30" s="33">
        <v>26</v>
      </c>
      <c r="M30" s="32">
        <v>26</v>
      </c>
      <c r="N30" s="46">
        <v>4</v>
      </c>
      <c r="O30" s="34"/>
      <c r="P30" s="32"/>
      <c r="Q30" s="32"/>
      <c r="R30" s="33"/>
      <c r="S30" s="32"/>
      <c r="T30" s="35"/>
      <c r="U30" s="32"/>
      <c r="V30" s="32"/>
      <c r="W30" s="32"/>
      <c r="X30" s="33"/>
      <c r="Y30" s="32"/>
      <c r="Z30" s="32"/>
      <c r="AA30" s="41" t="s">
        <v>24</v>
      </c>
      <c r="AB30" s="42" t="s">
        <v>25</v>
      </c>
      <c r="AC30" s="43">
        <v>2</v>
      </c>
      <c r="AD30" s="39" t="s">
        <v>90</v>
      </c>
    </row>
    <row r="31" spans="1:30" s="4" customFormat="1" ht="15.6" customHeight="1" x14ac:dyDescent="0.2">
      <c r="A31" s="25" t="s">
        <v>29</v>
      </c>
      <c r="B31" s="176" t="s">
        <v>44</v>
      </c>
      <c r="C31" s="258" t="s">
        <v>45</v>
      </c>
      <c r="D31" s="45" t="s">
        <v>46</v>
      </c>
      <c r="E31" s="27">
        <f t="shared" si="9"/>
        <v>52</v>
      </c>
      <c r="F31" s="28">
        <f t="shared" si="10"/>
        <v>4</v>
      </c>
      <c r="G31" s="29">
        <f t="shared" si="11"/>
        <v>26</v>
      </c>
      <c r="H31" s="30">
        <f t="shared" si="12"/>
        <v>26</v>
      </c>
      <c r="I31" s="31"/>
      <c r="J31" s="32"/>
      <c r="K31" s="32"/>
      <c r="L31" s="33">
        <v>26</v>
      </c>
      <c r="M31" s="32">
        <v>26</v>
      </c>
      <c r="N31" s="32">
        <v>4</v>
      </c>
      <c r="O31" s="34"/>
      <c r="P31" s="32"/>
      <c r="Q31" s="32"/>
      <c r="R31" s="33"/>
      <c r="S31" s="32"/>
      <c r="T31" s="35"/>
      <c r="U31" s="32"/>
      <c r="V31" s="32"/>
      <c r="W31" s="32"/>
      <c r="X31" s="33"/>
      <c r="Y31" s="32"/>
      <c r="Z31" s="32"/>
      <c r="AA31" s="41" t="s">
        <v>24</v>
      </c>
      <c r="AB31" s="42" t="s">
        <v>25</v>
      </c>
      <c r="AC31" s="43">
        <f t="shared" ref="AC31" si="13">MAX(IF(K31&gt;0,1,0),IF(N31&gt;0,2,0),IF(Q31&gt;0,3,0),IF(T31&gt;0,4,0),IF(W31&gt;0,5,0),IF(Z31&gt;0,6,0))</f>
        <v>2</v>
      </c>
      <c r="AD31" s="39" t="str">
        <f t="shared" si="0"/>
        <v>E2</v>
      </c>
    </row>
    <row r="32" spans="1:30" s="4" customFormat="1" ht="15.6" customHeight="1" x14ac:dyDescent="0.2">
      <c r="A32" s="25" t="s">
        <v>30</v>
      </c>
      <c r="B32" s="177"/>
      <c r="C32" s="259"/>
      <c r="D32" s="45" t="s">
        <v>47</v>
      </c>
      <c r="E32" s="27">
        <f t="shared" si="9"/>
        <v>39</v>
      </c>
      <c r="F32" s="28">
        <f t="shared" si="10"/>
        <v>2</v>
      </c>
      <c r="G32" s="29">
        <f t="shared" si="11"/>
        <v>13</v>
      </c>
      <c r="H32" s="30">
        <f t="shared" si="12"/>
        <v>26</v>
      </c>
      <c r="I32" s="31"/>
      <c r="J32" s="32"/>
      <c r="K32" s="32"/>
      <c r="L32" s="33"/>
      <c r="M32" s="32"/>
      <c r="N32" s="32"/>
      <c r="O32" s="34"/>
      <c r="P32" s="32"/>
      <c r="Q32" s="32"/>
      <c r="R32" s="33"/>
      <c r="S32" s="32"/>
      <c r="T32" s="35"/>
      <c r="U32" s="32"/>
      <c r="V32" s="32"/>
      <c r="W32" s="32"/>
      <c r="X32" s="33">
        <v>13</v>
      </c>
      <c r="Y32" s="32">
        <v>26</v>
      </c>
      <c r="Z32" s="32">
        <v>2</v>
      </c>
      <c r="AA32" s="41" t="s">
        <v>24</v>
      </c>
      <c r="AB32" s="42" t="s">
        <v>25</v>
      </c>
      <c r="AC32" s="43">
        <v>6</v>
      </c>
      <c r="AD32" s="39" t="str">
        <f t="shared" si="0"/>
        <v>E6</v>
      </c>
    </row>
    <row r="33" spans="1:40" s="4" customFormat="1" ht="15.75" x14ac:dyDescent="0.2">
      <c r="A33" s="25" t="s">
        <v>31</v>
      </c>
      <c r="B33" s="177"/>
      <c r="C33" s="259"/>
      <c r="D33" s="45" t="s">
        <v>48</v>
      </c>
      <c r="E33" s="27">
        <f t="shared" si="9"/>
        <v>39</v>
      </c>
      <c r="F33" s="28">
        <f t="shared" si="10"/>
        <v>2</v>
      </c>
      <c r="G33" s="29">
        <f t="shared" si="11"/>
        <v>13</v>
      </c>
      <c r="H33" s="30">
        <f t="shared" si="12"/>
        <v>26</v>
      </c>
      <c r="I33" s="31"/>
      <c r="J33" s="32"/>
      <c r="K33" s="32"/>
      <c r="L33" s="33"/>
      <c r="M33" s="32"/>
      <c r="N33" s="32"/>
      <c r="O33" s="34"/>
      <c r="P33" s="32"/>
      <c r="Q33" s="32"/>
      <c r="R33" s="33"/>
      <c r="S33" s="32"/>
      <c r="T33" s="35"/>
      <c r="U33" s="32">
        <v>13</v>
      </c>
      <c r="V33" s="32">
        <v>26</v>
      </c>
      <c r="W33" s="32">
        <v>2</v>
      </c>
      <c r="X33" s="33"/>
      <c r="Y33" s="32"/>
      <c r="Z33" s="32"/>
      <c r="AA33" s="41" t="s">
        <v>24</v>
      </c>
      <c r="AB33" s="42" t="s">
        <v>25</v>
      </c>
      <c r="AC33" s="43">
        <v>5</v>
      </c>
      <c r="AD33" s="39" t="str">
        <f t="shared" si="0"/>
        <v>E5</v>
      </c>
    </row>
    <row r="34" spans="1:40" s="4" customFormat="1" ht="15.75" x14ac:dyDescent="0.2">
      <c r="A34" s="25" t="s">
        <v>32</v>
      </c>
      <c r="B34" s="257"/>
      <c r="C34" s="260"/>
      <c r="D34" s="45" t="s">
        <v>91</v>
      </c>
      <c r="E34" s="27">
        <f t="shared" si="9"/>
        <v>39</v>
      </c>
      <c r="F34" s="28">
        <f t="shared" si="10"/>
        <v>2</v>
      </c>
      <c r="G34" s="29">
        <f t="shared" si="11"/>
        <v>13</v>
      </c>
      <c r="H34" s="30">
        <f t="shared" si="12"/>
        <v>26</v>
      </c>
      <c r="I34" s="31"/>
      <c r="J34" s="32"/>
      <c r="K34" s="32"/>
      <c r="L34" s="33"/>
      <c r="M34" s="32"/>
      <c r="N34" s="32"/>
      <c r="O34" s="34"/>
      <c r="P34" s="32"/>
      <c r="Q34" s="32"/>
      <c r="R34" s="33"/>
      <c r="S34" s="32"/>
      <c r="T34" s="35"/>
      <c r="U34" s="32">
        <v>13</v>
      </c>
      <c r="V34" s="32">
        <v>26</v>
      </c>
      <c r="W34" s="32">
        <v>2</v>
      </c>
      <c r="X34" s="33"/>
      <c r="Y34" s="32"/>
      <c r="Z34" s="32"/>
      <c r="AA34" s="41" t="s">
        <v>24</v>
      </c>
      <c r="AB34" s="42" t="s">
        <v>25</v>
      </c>
      <c r="AC34" s="43">
        <v>5</v>
      </c>
      <c r="AD34" s="39" t="str">
        <f t="shared" si="0"/>
        <v>E5</v>
      </c>
    </row>
    <row r="35" spans="1:40" s="4" customFormat="1" ht="15.75" x14ac:dyDescent="0.2">
      <c r="A35" s="25" t="s">
        <v>33</v>
      </c>
      <c r="B35" s="176" t="s">
        <v>49</v>
      </c>
      <c r="C35" s="258" t="s">
        <v>50</v>
      </c>
      <c r="D35" s="45" t="s">
        <v>51</v>
      </c>
      <c r="E35" s="27">
        <f t="shared" si="9"/>
        <v>52</v>
      </c>
      <c r="F35" s="28">
        <f t="shared" si="10"/>
        <v>4</v>
      </c>
      <c r="G35" s="29">
        <f t="shared" si="11"/>
        <v>26</v>
      </c>
      <c r="H35" s="30">
        <f t="shared" si="12"/>
        <v>26</v>
      </c>
      <c r="I35" s="31">
        <v>26</v>
      </c>
      <c r="J35" s="32">
        <v>26</v>
      </c>
      <c r="K35" s="32">
        <v>4</v>
      </c>
      <c r="L35" s="33"/>
      <c r="M35" s="32"/>
      <c r="N35" s="32"/>
      <c r="O35" s="34"/>
      <c r="P35" s="32"/>
      <c r="Q35" s="32"/>
      <c r="R35" s="33"/>
      <c r="S35" s="32"/>
      <c r="T35" s="35"/>
      <c r="U35" s="32"/>
      <c r="V35" s="32"/>
      <c r="W35" s="32"/>
      <c r="X35" s="33"/>
      <c r="Y35" s="32"/>
      <c r="Z35" s="32"/>
      <c r="AA35" s="41" t="s">
        <v>24</v>
      </c>
      <c r="AB35" s="42" t="s">
        <v>25</v>
      </c>
      <c r="AC35" s="43">
        <f t="shared" ref="AC35" si="14">MAX(IF(K35&gt;0,1,0),IF(N35&gt;0,2,0),IF(Q35&gt;0,3,0),IF(T35&gt;0,4,0),IF(W35&gt;0,5,0),IF(Z35&gt;0,6,0))</f>
        <v>1</v>
      </c>
      <c r="AD35" s="39" t="str">
        <f t="shared" si="0"/>
        <v>E1</v>
      </c>
    </row>
    <row r="36" spans="1:40" s="4" customFormat="1" ht="15.75" x14ac:dyDescent="0.2">
      <c r="A36" s="25" t="s">
        <v>34</v>
      </c>
      <c r="B36" s="177"/>
      <c r="C36" s="259"/>
      <c r="D36" s="45" t="s">
        <v>52</v>
      </c>
      <c r="E36" s="27">
        <f t="shared" si="9"/>
        <v>52</v>
      </c>
      <c r="F36" s="28">
        <f t="shared" si="10"/>
        <v>4</v>
      </c>
      <c r="G36" s="29">
        <f t="shared" si="11"/>
        <v>26</v>
      </c>
      <c r="H36" s="30">
        <f t="shared" si="12"/>
        <v>26</v>
      </c>
      <c r="I36" s="31"/>
      <c r="J36" s="32"/>
      <c r="K36" s="32"/>
      <c r="L36" s="33">
        <v>26</v>
      </c>
      <c r="M36" s="32">
        <v>26</v>
      </c>
      <c r="N36" s="32">
        <v>4</v>
      </c>
      <c r="O36" s="34"/>
      <c r="P36" s="32"/>
      <c r="Q36" s="32"/>
      <c r="R36" s="33"/>
      <c r="S36" s="32"/>
      <c r="T36" s="35"/>
      <c r="U36" s="32"/>
      <c r="V36" s="32"/>
      <c r="W36" s="32"/>
      <c r="X36" s="33"/>
      <c r="Y36" s="32"/>
      <c r="Z36" s="32"/>
      <c r="AA36" s="41" t="s">
        <v>24</v>
      </c>
      <c r="AB36" s="42" t="s">
        <v>25</v>
      </c>
      <c r="AC36" s="43">
        <v>2</v>
      </c>
      <c r="AD36" s="39" t="str">
        <f t="shared" si="0"/>
        <v>E2</v>
      </c>
    </row>
    <row r="37" spans="1:40" s="4" customFormat="1" ht="15.75" x14ac:dyDescent="0.2">
      <c r="A37" s="25" t="s">
        <v>35</v>
      </c>
      <c r="B37" s="177"/>
      <c r="C37" s="259"/>
      <c r="D37" s="45" t="s">
        <v>53</v>
      </c>
      <c r="E37" s="27">
        <f t="shared" si="9"/>
        <v>39</v>
      </c>
      <c r="F37" s="28">
        <f t="shared" si="10"/>
        <v>2</v>
      </c>
      <c r="G37" s="29">
        <f t="shared" si="11"/>
        <v>13</v>
      </c>
      <c r="H37" s="30">
        <f t="shared" si="12"/>
        <v>26</v>
      </c>
      <c r="I37" s="31">
        <v>13</v>
      </c>
      <c r="J37" s="32">
        <v>26</v>
      </c>
      <c r="K37" s="32">
        <v>2</v>
      </c>
      <c r="L37" s="33"/>
      <c r="M37" s="32"/>
      <c r="N37" s="32"/>
      <c r="O37" s="34"/>
      <c r="P37" s="32"/>
      <c r="Q37" s="32"/>
      <c r="R37" s="33"/>
      <c r="S37" s="32"/>
      <c r="T37" s="35"/>
      <c r="U37" s="32"/>
      <c r="V37" s="32"/>
      <c r="W37" s="32"/>
      <c r="X37" s="33"/>
      <c r="Y37" s="32"/>
      <c r="Z37" s="32"/>
      <c r="AA37" s="41" t="s">
        <v>24</v>
      </c>
      <c r="AB37" s="42"/>
      <c r="AC37" s="43">
        <v>1</v>
      </c>
      <c r="AD37" s="39" t="str">
        <f t="shared" si="0"/>
        <v>1</v>
      </c>
    </row>
    <row r="38" spans="1:40" s="4" customFormat="1" ht="15.75" x14ac:dyDescent="0.2">
      <c r="A38" s="25" t="s">
        <v>36</v>
      </c>
      <c r="B38" s="257"/>
      <c r="C38" s="260"/>
      <c r="D38" s="45" t="s">
        <v>92</v>
      </c>
      <c r="E38" s="27">
        <f t="shared" si="9"/>
        <v>52</v>
      </c>
      <c r="F38" s="28">
        <f t="shared" si="10"/>
        <v>3</v>
      </c>
      <c r="G38" s="29">
        <f t="shared" si="11"/>
        <v>26</v>
      </c>
      <c r="H38" s="30">
        <f t="shared" si="12"/>
        <v>26</v>
      </c>
      <c r="I38" s="31">
        <v>26</v>
      </c>
      <c r="J38" s="32">
        <v>26</v>
      </c>
      <c r="K38" s="32">
        <v>3</v>
      </c>
      <c r="L38" s="33"/>
      <c r="M38" s="32"/>
      <c r="N38" s="32"/>
      <c r="O38" s="34"/>
      <c r="P38" s="32"/>
      <c r="Q38" s="32"/>
      <c r="R38" s="33"/>
      <c r="S38" s="32"/>
      <c r="T38" s="35"/>
      <c r="U38" s="32"/>
      <c r="V38" s="32"/>
      <c r="W38" s="32"/>
      <c r="X38" s="33"/>
      <c r="Y38" s="32"/>
      <c r="Z38" s="32"/>
      <c r="AA38" s="41" t="s">
        <v>24</v>
      </c>
      <c r="AB38" s="42"/>
      <c r="AC38" s="43">
        <v>1</v>
      </c>
      <c r="AD38" s="39" t="str">
        <f t="shared" si="0"/>
        <v>1</v>
      </c>
    </row>
    <row r="39" spans="1:40" s="4" customFormat="1" ht="15.75" x14ac:dyDescent="0.2">
      <c r="A39" s="25" t="s">
        <v>37</v>
      </c>
      <c r="B39" s="176" t="s">
        <v>54</v>
      </c>
      <c r="C39" s="258" t="s">
        <v>55</v>
      </c>
      <c r="D39" s="45" t="s">
        <v>56</v>
      </c>
      <c r="E39" s="27">
        <f t="shared" si="9"/>
        <v>39</v>
      </c>
      <c r="F39" s="28">
        <f t="shared" si="10"/>
        <v>2</v>
      </c>
      <c r="G39" s="29">
        <f t="shared" si="11"/>
        <v>0</v>
      </c>
      <c r="H39" s="30">
        <f t="shared" si="12"/>
        <v>39</v>
      </c>
      <c r="I39" s="31"/>
      <c r="J39" s="32"/>
      <c r="K39" s="32"/>
      <c r="L39" s="33"/>
      <c r="M39" s="32">
        <v>39</v>
      </c>
      <c r="N39" s="32">
        <v>2</v>
      </c>
      <c r="O39" s="34"/>
      <c r="P39" s="32"/>
      <c r="Q39" s="32"/>
      <c r="R39" s="33"/>
      <c r="S39" s="32"/>
      <c r="T39" s="35"/>
      <c r="U39" s="32"/>
      <c r="V39" s="32"/>
      <c r="W39" s="32"/>
      <c r="X39" s="33"/>
      <c r="Y39" s="32"/>
      <c r="Z39" s="32"/>
      <c r="AA39" s="41" t="s">
        <v>24</v>
      </c>
      <c r="AB39" s="42"/>
      <c r="AC39" s="43">
        <v>2</v>
      </c>
      <c r="AD39" s="39" t="str">
        <f t="shared" si="0"/>
        <v>2</v>
      </c>
      <c r="AE39" s="5"/>
      <c r="AF39" s="5"/>
      <c r="AG39" s="5"/>
      <c r="AH39" s="5"/>
      <c r="AI39" s="5"/>
      <c r="AJ39" s="5"/>
      <c r="AK39" s="5"/>
      <c r="AL39" s="5"/>
      <c r="AM39" s="5"/>
      <c r="AN39" s="5"/>
    </row>
    <row r="40" spans="1:40" s="4" customFormat="1" ht="15.75" x14ac:dyDescent="0.2">
      <c r="A40" s="25" t="s">
        <v>94</v>
      </c>
      <c r="B40" s="177"/>
      <c r="C40" s="259"/>
      <c r="D40" s="45" t="s">
        <v>57</v>
      </c>
      <c r="E40" s="27">
        <f t="shared" si="9"/>
        <v>39</v>
      </c>
      <c r="F40" s="28">
        <f t="shared" si="10"/>
        <v>2</v>
      </c>
      <c r="G40" s="29">
        <f t="shared" si="11"/>
        <v>0</v>
      </c>
      <c r="H40" s="30">
        <f t="shared" si="12"/>
        <v>39</v>
      </c>
      <c r="I40" s="31"/>
      <c r="J40" s="32"/>
      <c r="K40" s="32"/>
      <c r="L40" s="33"/>
      <c r="M40" s="32"/>
      <c r="N40" s="32"/>
      <c r="O40" s="34"/>
      <c r="P40" s="32"/>
      <c r="Q40" s="32"/>
      <c r="R40" s="33"/>
      <c r="S40" s="32"/>
      <c r="T40" s="35"/>
      <c r="U40" s="32"/>
      <c r="V40" s="32">
        <v>39</v>
      </c>
      <c r="W40" s="32">
        <v>2</v>
      </c>
      <c r="X40" s="33"/>
      <c r="Y40" s="32"/>
      <c r="Z40" s="32"/>
      <c r="AA40" s="41" t="s">
        <v>24</v>
      </c>
      <c r="AB40" s="42"/>
      <c r="AC40" s="43">
        <v>5</v>
      </c>
      <c r="AD40" s="39" t="str">
        <f t="shared" si="0"/>
        <v>5</v>
      </c>
      <c r="AE40" s="5"/>
      <c r="AF40" s="5"/>
      <c r="AG40" s="5"/>
      <c r="AH40" s="5"/>
      <c r="AI40" s="5"/>
      <c r="AJ40" s="5"/>
      <c r="AK40" s="5"/>
      <c r="AL40" s="5"/>
      <c r="AM40" s="5"/>
      <c r="AN40" s="5"/>
    </row>
    <row r="41" spans="1:40" s="4" customFormat="1" ht="29.25" customHeight="1" x14ac:dyDescent="0.2">
      <c r="A41" s="25" t="s">
        <v>95</v>
      </c>
      <c r="B41" s="177"/>
      <c r="C41" s="259"/>
      <c r="D41" s="45" t="s">
        <v>97</v>
      </c>
      <c r="E41" s="27">
        <f t="shared" si="9"/>
        <v>26</v>
      </c>
      <c r="F41" s="28">
        <f t="shared" si="10"/>
        <v>1.5</v>
      </c>
      <c r="G41" s="29">
        <f t="shared" si="11"/>
        <v>0</v>
      </c>
      <c r="H41" s="30">
        <f t="shared" si="12"/>
        <v>26</v>
      </c>
      <c r="I41" s="31"/>
      <c r="J41" s="32"/>
      <c r="K41" s="32"/>
      <c r="L41" s="33"/>
      <c r="M41" s="32"/>
      <c r="N41" s="32"/>
      <c r="O41" s="34"/>
      <c r="P41" s="32">
        <v>26</v>
      </c>
      <c r="Q41" s="32">
        <v>1.5</v>
      </c>
      <c r="R41" s="33"/>
      <c r="S41" s="32"/>
      <c r="T41" s="35"/>
      <c r="U41" s="32"/>
      <c r="V41" s="32"/>
      <c r="W41" s="32"/>
      <c r="X41" s="33"/>
      <c r="Y41" s="32"/>
      <c r="Z41" s="32"/>
      <c r="AA41" s="41" t="s">
        <v>24</v>
      </c>
      <c r="AB41" s="42"/>
      <c r="AC41" s="43">
        <v>3</v>
      </c>
      <c r="AD41" s="39" t="str">
        <f t="shared" si="0"/>
        <v>3</v>
      </c>
      <c r="AE41" s="5"/>
      <c r="AF41" s="5"/>
      <c r="AG41" s="5"/>
      <c r="AH41" s="5"/>
      <c r="AI41" s="5"/>
      <c r="AJ41" s="5"/>
      <c r="AK41" s="5"/>
      <c r="AL41" s="5"/>
      <c r="AM41" s="5"/>
      <c r="AN41" s="5"/>
    </row>
    <row r="42" spans="1:40" s="4" customFormat="1" ht="16.5" thickBot="1" x14ac:dyDescent="0.25">
      <c r="A42" s="25" t="s">
        <v>96</v>
      </c>
      <c r="B42" s="178"/>
      <c r="C42" s="308"/>
      <c r="D42" s="45" t="s">
        <v>98</v>
      </c>
      <c r="E42" s="27">
        <f t="shared" si="9"/>
        <v>39</v>
      </c>
      <c r="F42" s="28">
        <f t="shared" si="10"/>
        <v>2</v>
      </c>
      <c r="G42" s="29">
        <f t="shared" si="11"/>
        <v>0</v>
      </c>
      <c r="H42" s="30">
        <f t="shared" si="12"/>
        <v>39</v>
      </c>
      <c r="I42" s="31"/>
      <c r="J42" s="32"/>
      <c r="K42" s="32"/>
      <c r="L42" s="33"/>
      <c r="M42" s="32"/>
      <c r="N42" s="32"/>
      <c r="O42" s="34"/>
      <c r="P42" s="32"/>
      <c r="Q42" s="32"/>
      <c r="R42" s="33"/>
      <c r="S42" s="32"/>
      <c r="T42" s="35"/>
      <c r="U42" s="32"/>
      <c r="V42" s="32"/>
      <c r="W42" s="32"/>
      <c r="X42" s="33"/>
      <c r="Y42" s="32">
        <v>39</v>
      </c>
      <c r="Z42" s="32">
        <v>2</v>
      </c>
      <c r="AA42" s="41" t="s">
        <v>24</v>
      </c>
      <c r="AB42" s="42"/>
      <c r="AC42" s="43">
        <v>6</v>
      </c>
      <c r="AD42" s="39" t="str">
        <f t="shared" si="0"/>
        <v>6</v>
      </c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 spans="1:40" s="4" customFormat="1" ht="16.5" thickBot="1" x14ac:dyDescent="0.25">
      <c r="A43" s="70"/>
      <c r="B43" s="71"/>
      <c r="C43" s="60"/>
      <c r="D43" s="54"/>
      <c r="E43" s="51">
        <f t="shared" ref="E43:Z43" si="15">SUM(E27:E42)</f>
        <v>715</v>
      </c>
      <c r="F43" s="72">
        <f t="shared" si="15"/>
        <v>46.5</v>
      </c>
      <c r="G43" s="64">
        <f t="shared" si="15"/>
        <v>260</v>
      </c>
      <c r="H43" s="73">
        <f t="shared" si="15"/>
        <v>455</v>
      </c>
      <c r="I43" s="59">
        <f t="shared" si="15"/>
        <v>117</v>
      </c>
      <c r="J43" s="60">
        <f t="shared" si="15"/>
        <v>130</v>
      </c>
      <c r="K43" s="60">
        <f t="shared" si="15"/>
        <v>17</v>
      </c>
      <c r="L43" s="61">
        <f t="shared" si="15"/>
        <v>104</v>
      </c>
      <c r="M43" s="60">
        <f t="shared" si="15"/>
        <v>143</v>
      </c>
      <c r="N43" s="60">
        <f t="shared" si="15"/>
        <v>18</v>
      </c>
      <c r="O43" s="57">
        <f t="shared" si="15"/>
        <v>0</v>
      </c>
      <c r="P43" s="53">
        <f t="shared" si="15"/>
        <v>26</v>
      </c>
      <c r="Q43" s="56">
        <f t="shared" si="15"/>
        <v>1.5</v>
      </c>
      <c r="R43" s="61">
        <f t="shared" si="15"/>
        <v>0</v>
      </c>
      <c r="S43" s="60">
        <f t="shared" si="15"/>
        <v>0</v>
      </c>
      <c r="T43" s="60">
        <f t="shared" si="15"/>
        <v>0</v>
      </c>
      <c r="U43" s="57">
        <f t="shared" si="15"/>
        <v>26</v>
      </c>
      <c r="V43" s="53">
        <f t="shared" si="15"/>
        <v>91</v>
      </c>
      <c r="W43" s="56">
        <f t="shared" si="15"/>
        <v>6</v>
      </c>
      <c r="X43" s="61">
        <f t="shared" si="15"/>
        <v>13</v>
      </c>
      <c r="Y43" s="60">
        <f t="shared" si="15"/>
        <v>65</v>
      </c>
      <c r="Z43" s="60">
        <f t="shared" si="15"/>
        <v>4</v>
      </c>
      <c r="AA43" s="74"/>
      <c r="AB43" s="64"/>
      <c r="AC43" s="65"/>
      <c r="AD43" s="39" t="str">
        <f t="shared" si="0"/>
        <v/>
      </c>
    </row>
    <row r="44" spans="1:40" s="4" customFormat="1" ht="15.75" customHeight="1" x14ac:dyDescent="0.2">
      <c r="A44" s="305" t="s">
        <v>58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306"/>
      <c r="U44" s="306"/>
      <c r="V44" s="306"/>
      <c r="W44" s="306"/>
      <c r="X44" s="306"/>
      <c r="Y44" s="306"/>
      <c r="Z44" s="306"/>
      <c r="AA44" s="306"/>
      <c r="AB44" s="306"/>
      <c r="AC44" s="307"/>
      <c r="AD44" s="39" t="str">
        <f t="shared" si="0"/>
        <v/>
      </c>
    </row>
    <row r="45" spans="1:40" s="4" customFormat="1" ht="15.2" customHeight="1" x14ac:dyDescent="0.2">
      <c r="A45" s="25" t="s">
        <v>22</v>
      </c>
      <c r="B45" s="295" t="s">
        <v>104</v>
      </c>
      <c r="C45" s="296"/>
      <c r="D45" s="45" t="s">
        <v>106</v>
      </c>
      <c r="E45" s="27">
        <f>SUM(G45:H45)</f>
        <v>312</v>
      </c>
      <c r="F45" s="28">
        <f>SUM(K45,N45,Q45,T45,W45,Z45)</f>
        <v>24</v>
      </c>
      <c r="G45" s="29">
        <f>SUM(I45,L45,O45,R45,U45,X45)</f>
        <v>156</v>
      </c>
      <c r="H45" s="30">
        <f>SUM(J45,M45,P45,S45,V45,Y45)</f>
        <v>156</v>
      </c>
      <c r="I45" s="31"/>
      <c r="J45" s="32"/>
      <c r="K45" s="32"/>
      <c r="L45" s="33"/>
      <c r="M45" s="32"/>
      <c r="N45" s="32"/>
      <c r="O45" s="34">
        <v>78</v>
      </c>
      <c r="P45" s="32">
        <v>78</v>
      </c>
      <c r="Q45" s="32">
        <v>12</v>
      </c>
      <c r="R45" s="33">
        <v>78</v>
      </c>
      <c r="S45" s="32">
        <v>78</v>
      </c>
      <c r="T45" s="35">
        <v>12</v>
      </c>
      <c r="U45" s="32"/>
      <c r="V45" s="32"/>
      <c r="W45" s="32"/>
      <c r="X45" s="33"/>
      <c r="Y45" s="32"/>
      <c r="Z45" s="32"/>
      <c r="AA45" s="41" t="s">
        <v>24</v>
      </c>
      <c r="AB45" s="42"/>
      <c r="AC45" s="43">
        <f>MAX(IF(K45&gt;0,1,0),IF(N45&gt;0,2,0),IF(Q45&gt;0,3,0),IF(T45&gt;0,4,0),IF(W45&gt;0,5,0),IF(Z45&gt;0,6,0))</f>
        <v>4</v>
      </c>
      <c r="AD45" s="39" t="str">
        <f t="shared" si="0"/>
        <v>4</v>
      </c>
    </row>
    <row r="46" spans="1:40" s="4" customFormat="1" ht="15.75" x14ac:dyDescent="0.2">
      <c r="A46" s="25" t="s">
        <v>26</v>
      </c>
      <c r="B46" s="297"/>
      <c r="C46" s="298"/>
      <c r="D46" s="45" t="s">
        <v>107</v>
      </c>
      <c r="E46" s="27">
        <f t="shared" ref="E46:E49" si="16">SUM(G46:H46)</f>
        <v>312</v>
      </c>
      <c r="F46" s="28">
        <f t="shared" ref="F46:F49" si="17">SUM(K46,N46,Q46,T46,W46,Z46)</f>
        <v>24</v>
      </c>
      <c r="G46" s="29">
        <f t="shared" ref="G46:G49" si="18">SUM(I46,L46,O46,R46,U46,X46)</f>
        <v>156</v>
      </c>
      <c r="H46" s="30">
        <f t="shared" ref="H46:H49" si="19">SUM(J46,M46,P46,S46,V46,Y46)</f>
        <v>156</v>
      </c>
      <c r="I46" s="31"/>
      <c r="J46" s="32"/>
      <c r="K46" s="32"/>
      <c r="L46" s="33"/>
      <c r="M46" s="32"/>
      <c r="N46" s="32"/>
      <c r="O46" s="34"/>
      <c r="P46" s="32"/>
      <c r="Q46" s="32"/>
      <c r="R46" s="33"/>
      <c r="S46" s="32"/>
      <c r="T46" s="35"/>
      <c r="U46" s="32">
        <v>78</v>
      </c>
      <c r="V46" s="32">
        <v>78</v>
      </c>
      <c r="W46" s="44">
        <v>12</v>
      </c>
      <c r="X46" s="32">
        <v>78</v>
      </c>
      <c r="Y46" s="32">
        <v>78</v>
      </c>
      <c r="Z46" s="32">
        <v>12</v>
      </c>
      <c r="AA46" s="41" t="s">
        <v>24</v>
      </c>
      <c r="AB46" s="42"/>
      <c r="AC46" s="43">
        <f>MAX(IF(K46&gt;0,1,0),IF(N46&gt;0,2,0),IF(Q46&gt;0,3,0),IF(T46&gt;0,4,0),IF(W46&gt;0,5,0),IF(Z46&gt;0,6,0))</f>
        <v>6</v>
      </c>
      <c r="AD46" s="39" t="str">
        <f t="shared" si="0"/>
        <v>6</v>
      </c>
    </row>
    <row r="47" spans="1:40" s="4" customFormat="1" ht="15.75" x14ac:dyDescent="0.2">
      <c r="A47" s="25" t="s">
        <v>27</v>
      </c>
      <c r="B47" s="297"/>
      <c r="C47" s="298"/>
      <c r="D47" s="45" t="s">
        <v>108</v>
      </c>
      <c r="E47" s="27">
        <f t="shared" si="16"/>
        <v>312</v>
      </c>
      <c r="F47" s="28">
        <f t="shared" si="17"/>
        <v>24</v>
      </c>
      <c r="G47" s="29">
        <f t="shared" si="18"/>
        <v>156</v>
      </c>
      <c r="H47" s="30">
        <f t="shared" si="19"/>
        <v>156</v>
      </c>
      <c r="I47" s="31"/>
      <c r="J47" s="32"/>
      <c r="K47" s="32"/>
      <c r="L47" s="33"/>
      <c r="M47" s="32"/>
      <c r="N47" s="32"/>
      <c r="O47" s="34"/>
      <c r="P47" s="32"/>
      <c r="Q47" s="32"/>
      <c r="R47" s="33"/>
      <c r="S47" s="32"/>
      <c r="T47" s="35"/>
      <c r="U47" s="32">
        <v>78</v>
      </c>
      <c r="V47" s="32">
        <v>78</v>
      </c>
      <c r="W47" s="32">
        <v>12</v>
      </c>
      <c r="X47" s="33">
        <v>78</v>
      </c>
      <c r="Y47" s="32">
        <v>78</v>
      </c>
      <c r="Z47" s="32">
        <v>12</v>
      </c>
      <c r="AA47" s="41" t="s">
        <v>24</v>
      </c>
      <c r="AB47" s="42"/>
      <c r="AC47" s="43">
        <f>MAX(IF(K47&gt;0,1,0),IF(N47&gt;0,2,0),IF(Q47&gt;0,3,0),IF(T47&gt;0,4,0),IF(W47&gt;0,5,0),IF(Z47&gt;0,6,0))</f>
        <v>6</v>
      </c>
      <c r="AD47" s="39" t="str">
        <f t="shared" si="0"/>
        <v>6</v>
      </c>
    </row>
    <row r="48" spans="1:40" s="4" customFormat="1" ht="15.75" x14ac:dyDescent="0.2">
      <c r="A48" s="25" t="s">
        <v>28</v>
      </c>
      <c r="B48" s="301"/>
      <c r="C48" s="302"/>
      <c r="D48" s="75" t="s">
        <v>109</v>
      </c>
      <c r="E48" s="27">
        <f t="shared" si="16"/>
        <v>156</v>
      </c>
      <c r="F48" s="28">
        <f t="shared" si="17"/>
        <v>9</v>
      </c>
      <c r="G48" s="29">
        <f t="shared" si="18"/>
        <v>0</v>
      </c>
      <c r="H48" s="30">
        <f t="shared" si="19"/>
        <v>156</v>
      </c>
      <c r="I48" s="31"/>
      <c r="J48" s="32"/>
      <c r="K48" s="32"/>
      <c r="L48" s="33"/>
      <c r="M48" s="32"/>
      <c r="N48" s="35"/>
      <c r="O48" s="32"/>
      <c r="P48" s="32">
        <v>78</v>
      </c>
      <c r="Q48" s="32">
        <v>4.5</v>
      </c>
      <c r="R48" s="33"/>
      <c r="S48" s="32">
        <v>78</v>
      </c>
      <c r="T48" s="35">
        <v>4.5</v>
      </c>
      <c r="U48" s="32"/>
      <c r="V48" s="32"/>
      <c r="W48" s="32"/>
      <c r="X48" s="33"/>
      <c r="Y48" s="32"/>
      <c r="Z48" s="32"/>
      <c r="AA48" s="41" t="s">
        <v>24</v>
      </c>
      <c r="AB48" s="42"/>
      <c r="AC48" s="43">
        <f>MAX(IF(K48&gt;0,1,0),IF(N48&gt;0,2,0),IF(Q48&gt;0,3,0),IF(T48&gt;0,4,0),IF(W48&gt;0,5,0),IF(Z48&gt;0,6,0))</f>
        <v>4</v>
      </c>
      <c r="AD48" s="39" t="str">
        <f t="shared" si="0"/>
        <v>4</v>
      </c>
    </row>
    <row r="49" spans="1:30" s="4" customFormat="1" ht="16.5" customHeight="1" thickBot="1" x14ac:dyDescent="0.25">
      <c r="A49" s="25" t="s">
        <v>29</v>
      </c>
      <c r="B49" s="303" t="s">
        <v>105</v>
      </c>
      <c r="C49" s="304"/>
      <c r="D49" s="76" t="s">
        <v>59</v>
      </c>
      <c r="E49" s="27">
        <f t="shared" si="16"/>
        <v>104</v>
      </c>
      <c r="F49" s="28">
        <f t="shared" si="17"/>
        <v>8</v>
      </c>
      <c r="G49" s="29">
        <f t="shared" si="18"/>
        <v>0</v>
      </c>
      <c r="H49" s="30">
        <f t="shared" si="19"/>
        <v>104</v>
      </c>
      <c r="I49" s="31"/>
      <c r="J49" s="32"/>
      <c r="K49" s="32"/>
      <c r="L49" s="33">
        <v>0</v>
      </c>
      <c r="M49" s="32">
        <v>52</v>
      </c>
      <c r="N49" s="32">
        <v>4</v>
      </c>
      <c r="O49" s="34">
        <v>0</v>
      </c>
      <c r="P49" s="32">
        <v>52</v>
      </c>
      <c r="Q49" s="32">
        <v>4</v>
      </c>
      <c r="R49" s="33"/>
      <c r="S49" s="32"/>
      <c r="T49" s="35"/>
      <c r="U49" s="32"/>
      <c r="V49" s="32"/>
      <c r="W49" s="32"/>
      <c r="X49" s="33"/>
      <c r="Y49" s="32"/>
      <c r="Z49" s="32"/>
      <c r="AA49" s="41" t="s">
        <v>24</v>
      </c>
      <c r="AB49" s="42"/>
      <c r="AC49" s="43">
        <v>2</v>
      </c>
      <c r="AD49" s="39" t="str">
        <f t="shared" si="0"/>
        <v>2</v>
      </c>
    </row>
    <row r="50" spans="1:30" s="4" customFormat="1" ht="16.5" thickBot="1" x14ac:dyDescent="0.25">
      <c r="A50" s="77"/>
      <c r="B50" s="71"/>
      <c r="C50" s="78"/>
      <c r="D50" s="79"/>
      <c r="E50" s="71">
        <f>G50+H50</f>
        <v>1196</v>
      </c>
      <c r="F50" s="80">
        <f t="shared" ref="F50:Z50" si="20">SUM(F45:F49)</f>
        <v>89</v>
      </c>
      <c r="G50" s="71">
        <f t="shared" si="20"/>
        <v>468</v>
      </c>
      <c r="H50" s="81">
        <f t="shared" si="20"/>
        <v>728</v>
      </c>
      <c r="I50" s="59">
        <f t="shared" si="20"/>
        <v>0</v>
      </c>
      <c r="J50" s="60">
        <f t="shared" si="20"/>
        <v>0</v>
      </c>
      <c r="K50" s="60">
        <f t="shared" si="20"/>
        <v>0</v>
      </c>
      <c r="L50" s="61">
        <f t="shared" si="20"/>
        <v>0</v>
      </c>
      <c r="M50" s="60">
        <f t="shared" si="20"/>
        <v>52</v>
      </c>
      <c r="N50" s="60">
        <f t="shared" si="20"/>
        <v>4</v>
      </c>
      <c r="O50" s="82">
        <f t="shared" si="20"/>
        <v>78</v>
      </c>
      <c r="P50" s="60">
        <f t="shared" si="20"/>
        <v>208</v>
      </c>
      <c r="Q50" s="83">
        <f t="shared" si="20"/>
        <v>20.5</v>
      </c>
      <c r="R50" s="61">
        <f t="shared" si="20"/>
        <v>78</v>
      </c>
      <c r="S50" s="60">
        <f t="shared" si="20"/>
        <v>156</v>
      </c>
      <c r="T50" s="84">
        <f t="shared" si="20"/>
        <v>16.5</v>
      </c>
      <c r="U50" s="82">
        <f t="shared" si="20"/>
        <v>156</v>
      </c>
      <c r="V50" s="60">
        <f t="shared" si="20"/>
        <v>156</v>
      </c>
      <c r="W50" s="85">
        <f t="shared" si="20"/>
        <v>24</v>
      </c>
      <c r="X50" s="61">
        <f t="shared" si="20"/>
        <v>156</v>
      </c>
      <c r="Y50" s="60">
        <f t="shared" si="20"/>
        <v>156</v>
      </c>
      <c r="Z50" s="60">
        <f t="shared" si="20"/>
        <v>24</v>
      </c>
      <c r="AA50" s="86"/>
      <c r="AB50" s="77"/>
      <c r="AC50" s="87"/>
      <c r="AD50" s="39" t="str">
        <f t="shared" si="0"/>
        <v/>
      </c>
    </row>
    <row r="51" spans="1:30" s="4" customFormat="1" ht="15.75" customHeight="1" x14ac:dyDescent="0.2">
      <c r="A51" s="305" t="s">
        <v>60</v>
      </c>
      <c r="B51" s="306"/>
      <c r="C51" s="306"/>
      <c r="D51" s="306"/>
      <c r="E51" s="306"/>
      <c r="F51" s="306"/>
      <c r="G51" s="306"/>
      <c r="H51" s="306"/>
      <c r="I51" s="306"/>
      <c r="J51" s="306"/>
      <c r="K51" s="306"/>
      <c r="L51" s="306"/>
      <c r="M51" s="306"/>
      <c r="N51" s="306"/>
      <c r="O51" s="306"/>
      <c r="P51" s="306"/>
      <c r="Q51" s="306"/>
      <c r="R51" s="306"/>
      <c r="S51" s="306"/>
      <c r="T51" s="306"/>
      <c r="U51" s="306"/>
      <c r="V51" s="306"/>
      <c r="W51" s="306"/>
      <c r="X51" s="306"/>
      <c r="Y51" s="306"/>
      <c r="Z51" s="306"/>
      <c r="AA51" s="306"/>
      <c r="AB51" s="306"/>
      <c r="AC51" s="307"/>
      <c r="AD51" s="39" t="str">
        <f t="shared" si="0"/>
        <v/>
      </c>
    </row>
    <row r="52" spans="1:30" s="4" customFormat="1" ht="52.7" customHeight="1" thickBot="1" x14ac:dyDescent="0.25">
      <c r="A52" s="88" t="s">
        <v>22</v>
      </c>
      <c r="B52" s="295" t="s">
        <v>61</v>
      </c>
      <c r="C52" s="296"/>
      <c r="D52" s="49"/>
      <c r="E52" s="89">
        <f>SUM(G52:H52)</f>
        <v>208</v>
      </c>
      <c r="F52" s="28">
        <f>SUM(K52,N52,Q52,T52,W52,Z52)</f>
        <v>9</v>
      </c>
      <c r="G52" s="90">
        <f>SUM(I52,L52,O52,R52,U52,X52)</f>
        <v>0</v>
      </c>
      <c r="H52" s="20">
        <f>SUM(J52,M52,P52,S52,V52,Y52)</f>
        <v>208</v>
      </c>
      <c r="I52" s="31"/>
      <c r="J52" s="32"/>
      <c r="K52" s="32"/>
      <c r="L52" s="66"/>
      <c r="M52" s="46">
        <v>0</v>
      </c>
      <c r="N52" s="46">
        <v>0</v>
      </c>
      <c r="O52" s="34"/>
      <c r="P52" s="32"/>
      <c r="Q52" s="32"/>
      <c r="R52" s="67"/>
      <c r="S52" s="32">
        <v>208</v>
      </c>
      <c r="T52" s="69">
        <v>9</v>
      </c>
      <c r="U52" s="32"/>
      <c r="V52" s="32"/>
      <c r="W52" s="32"/>
      <c r="X52" s="33"/>
      <c r="Y52" s="32"/>
      <c r="Z52" s="32"/>
      <c r="AA52" s="36" t="s">
        <v>24</v>
      </c>
      <c r="AB52" s="37"/>
      <c r="AC52" s="38">
        <v>4</v>
      </c>
      <c r="AD52" s="39" t="str">
        <f t="shared" si="0"/>
        <v>4</v>
      </c>
    </row>
    <row r="53" spans="1:30" s="4" customFormat="1" ht="26.1" customHeight="1" thickBot="1" x14ac:dyDescent="0.25">
      <c r="A53" s="91"/>
      <c r="B53" s="140"/>
      <c r="C53" s="141"/>
      <c r="D53" s="92"/>
      <c r="E53" s="93">
        <f>SUM(G53:H53)</f>
        <v>208</v>
      </c>
      <c r="F53" s="94">
        <f t="shared" ref="F53:Z53" si="21">SUM(F52:F52)</f>
        <v>9</v>
      </c>
      <c r="G53" s="95">
        <f t="shared" si="21"/>
        <v>0</v>
      </c>
      <c r="H53" s="96">
        <f t="shared" si="21"/>
        <v>208</v>
      </c>
      <c r="I53" s="70">
        <f t="shared" si="21"/>
        <v>0</v>
      </c>
      <c r="J53" s="71">
        <f t="shared" si="21"/>
        <v>0</v>
      </c>
      <c r="K53" s="71">
        <f t="shared" si="21"/>
        <v>0</v>
      </c>
      <c r="L53" s="94">
        <f t="shared" si="21"/>
        <v>0</v>
      </c>
      <c r="M53" s="71">
        <f t="shared" si="21"/>
        <v>0</v>
      </c>
      <c r="N53" s="71">
        <f t="shared" si="21"/>
        <v>0</v>
      </c>
      <c r="O53" s="77">
        <f t="shared" si="21"/>
        <v>0</v>
      </c>
      <c r="P53" s="71">
        <f t="shared" si="21"/>
        <v>0</v>
      </c>
      <c r="Q53" s="71">
        <f t="shared" si="21"/>
        <v>0</v>
      </c>
      <c r="R53" s="94">
        <f t="shared" si="21"/>
        <v>0</v>
      </c>
      <c r="S53" s="71">
        <f t="shared" si="21"/>
        <v>208</v>
      </c>
      <c r="T53" s="97">
        <f t="shared" si="21"/>
        <v>9</v>
      </c>
      <c r="U53" s="71">
        <f t="shared" si="21"/>
        <v>0</v>
      </c>
      <c r="V53" s="71">
        <f t="shared" si="21"/>
        <v>0</v>
      </c>
      <c r="W53" s="71">
        <f t="shared" si="21"/>
        <v>0</v>
      </c>
      <c r="X53" s="94">
        <f t="shared" si="21"/>
        <v>0</v>
      </c>
      <c r="Y53" s="71">
        <f t="shared" si="21"/>
        <v>0</v>
      </c>
      <c r="Z53" s="71">
        <f t="shared" si="21"/>
        <v>0</v>
      </c>
      <c r="AA53" s="98"/>
      <c r="AB53" s="77"/>
      <c r="AC53" s="87"/>
      <c r="AD53" s="39" t="str">
        <f t="shared" ref="AD53" si="22">CONCATENATE(AB53,AC53)</f>
        <v/>
      </c>
    </row>
    <row r="54" spans="1:30" s="4" customFormat="1" ht="18.75" customHeight="1" thickTop="1" thickBot="1" x14ac:dyDescent="0.25">
      <c r="A54" s="179" t="s">
        <v>62</v>
      </c>
      <c r="B54" s="179"/>
      <c r="C54" s="179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0"/>
      <c r="V54" s="180"/>
      <c r="W54" s="180"/>
      <c r="X54" s="180"/>
      <c r="Y54" s="180"/>
      <c r="Z54" s="180"/>
      <c r="AA54" s="180"/>
      <c r="AB54" s="180"/>
      <c r="AC54" s="181"/>
      <c r="AD54" s="99" t="str">
        <f t="shared" ref="AD54:AD69" si="23">CONCATENATE(AB54,AC54)</f>
        <v/>
      </c>
    </row>
    <row r="55" spans="1:30" s="3" customFormat="1" ht="13.5" customHeight="1" x14ac:dyDescent="0.2">
      <c r="A55" s="148" t="s">
        <v>63</v>
      </c>
      <c r="B55" s="149"/>
      <c r="C55" s="149"/>
      <c r="D55" s="150"/>
      <c r="E55" s="148" t="s">
        <v>14</v>
      </c>
      <c r="F55" s="150"/>
      <c r="G55" s="148" t="s">
        <v>2</v>
      </c>
      <c r="H55" s="150"/>
      <c r="I55" s="280" t="s">
        <v>3</v>
      </c>
      <c r="J55" s="145"/>
      <c r="K55" s="145"/>
      <c r="L55" s="145"/>
      <c r="M55" s="145"/>
      <c r="N55" s="146"/>
      <c r="O55" s="144" t="s">
        <v>4</v>
      </c>
      <c r="P55" s="145"/>
      <c r="Q55" s="145"/>
      <c r="R55" s="145"/>
      <c r="S55" s="145"/>
      <c r="T55" s="146"/>
      <c r="U55" s="144" t="s">
        <v>5</v>
      </c>
      <c r="V55" s="145"/>
      <c r="W55" s="145"/>
      <c r="X55" s="145"/>
      <c r="Y55" s="145"/>
      <c r="Z55" s="146"/>
      <c r="AA55" s="268" t="s">
        <v>14</v>
      </c>
      <c r="AB55" s="269"/>
      <c r="AC55" s="270"/>
      <c r="AD55" s="39" t="str">
        <f t="shared" si="23"/>
        <v/>
      </c>
    </row>
    <row r="56" spans="1:30" s="3" customFormat="1" ht="11.25" customHeight="1" x14ac:dyDescent="0.2">
      <c r="A56" s="154"/>
      <c r="B56" s="155"/>
      <c r="C56" s="155"/>
      <c r="D56" s="156"/>
      <c r="E56" s="160"/>
      <c r="F56" s="161"/>
      <c r="G56" s="160"/>
      <c r="H56" s="161"/>
      <c r="I56" s="221" t="s">
        <v>64</v>
      </c>
      <c r="J56" s="206"/>
      <c r="K56" s="212"/>
      <c r="L56" s="205" t="s">
        <v>9</v>
      </c>
      <c r="M56" s="206"/>
      <c r="N56" s="207"/>
      <c r="O56" s="211" t="s">
        <v>10</v>
      </c>
      <c r="P56" s="206"/>
      <c r="Q56" s="212"/>
      <c r="R56" s="205" t="s">
        <v>11</v>
      </c>
      <c r="S56" s="206"/>
      <c r="T56" s="207"/>
      <c r="U56" s="211" t="s">
        <v>12</v>
      </c>
      <c r="V56" s="206"/>
      <c r="W56" s="212"/>
      <c r="X56" s="205" t="s">
        <v>13</v>
      </c>
      <c r="Y56" s="206"/>
      <c r="Z56" s="207"/>
      <c r="AA56" s="271"/>
      <c r="AB56" s="272"/>
      <c r="AC56" s="273"/>
      <c r="AD56" s="39" t="str">
        <f t="shared" si="23"/>
        <v/>
      </c>
    </row>
    <row r="57" spans="1:30" s="3" customFormat="1" ht="15" customHeight="1" thickBot="1" x14ac:dyDescent="0.25">
      <c r="A57" s="157"/>
      <c r="B57" s="158"/>
      <c r="C57" s="158"/>
      <c r="D57" s="159"/>
      <c r="E57" s="100" t="s">
        <v>20</v>
      </c>
      <c r="F57" s="101" t="s">
        <v>19</v>
      </c>
      <c r="G57" s="102" t="s">
        <v>15</v>
      </c>
      <c r="H57" s="103" t="s">
        <v>16</v>
      </c>
      <c r="I57" s="261"/>
      <c r="J57" s="209"/>
      <c r="K57" s="214"/>
      <c r="L57" s="208"/>
      <c r="M57" s="209"/>
      <c r="N57" s="210"/>
      <c r="O57" s="213"/>
      <c r="P57" s="209"/>
      <c r="Q57" s="214"/>
      <c r="R57" s="208"/>
      <c r="S57" s="209"/>
      <c r="T57" s="210"/>
      <c r="U57" s="213"/>
      <c r="V57" s="209"/>
      <c r="W57" s="214"/>
      <c r="X57" s="208"/>
      <c r="Y57" s="209"/>
      <c r="Z57" s="210"/>
      <c r="AA57" s="283" t="s">
        <v>20</v>
      </c>
      <c r="AB57" s="284"/>
      <c r="AC57" s="104" t="s">
        <v>65</v>
      </c>
      <c r="AD57" s="39" t="str">
        <f>CONCATENATE(AB57,AC57)</f>
        <v>EC TS</v>
      </c>
    </row>
    <row r="58" spans="1:30" s="4" customFormat="1" ht="36.75" customHeight="1" thickTop="1" x14ac:dyDescent="0.2">
      <c r="A58" s="265" t="s">
        <v>66</v>
      </c>
      <c r="B58" s="266"/>
      <c r="C58" s="266"/>
      <c r="D58" s="267"/>
      <c r="E58" s="105">
        <f>E25</f>
        <v>637</v>
      </c>
      <c r="F58" s="106">
        <f>F25</f>
        <v>35.5</v>
      </c>
      <c r="G58" s="202">
        <f>SUM(G25,G43,G50,G53)</f>
        <v>988</v>
      </c>
      <c r="H58" s="199">
        <f>SUM(H25,H43,H50,H53)</f>
        <v>1768</v>
      </c>
      <c r="I58" s="281" t="s">
        <v>2</v>
      </c>
      <c r="J58" s="168"/>
      <c r="K58" s="182">
        <f>SUM(K25,K43,K50,K53)</f>
        <v>30</v>
      </c>
      <c r="L58" s="167" t="s">
        <v>2</v>
      </c>
      <c r="M58" s="168"/>
      <c r="N58" s="191">
        <f>SUM(N25,N43,N50,N53)</f>
        <v>30</v>
      </c>
      <c r="O58" s="282" t="s">
        <v>2</v>
      </c>
      <c r="P58" s="168"/>
      <c r="Q58" s="182">
        <f>SUM(Q25,Q43,Q50,Q53)</f>
        <v>30</v>
      </c>
      <c r="R58" s="167" t="s">
        <v>2</v>
      </c>
      <c r="S58" s="168"/>
      <c r="T58" s="191">
        <f>SUM(T25,T43,T50,T53)</f>
        <v>30</v>
      </c>
      <c r="U58" s="282" t="s">
        <v>2</v>
      </c>
      <c r="V58" s="168"/>
      <c r="W58" s="182">
        <f>SUM(W25,W43,W50,W53)</f>
        <v>30</v>
      </c>
      <c r="X58" s="167" t="s">
        <v>2</v>
      </c>
      <c r="Y58" s="168"/>
      <c r="Z58" s="191">
        <f>SUM(Z25,Z43,Z50,Z53)</f>
        <v>30</v>
      </c>
      <c r="AA58" s="185">
        <f>I65+L65+O65+R65+U65+X65</f>
        <v>2756</v>
      </c>
      <c r="AB58" s="186"/>
      <c r="AC58" s="274">
        <f>SUM(K65,N65,Q65,T65,W65,Z65)</f>
        <v>180</v>
      </c>
      <c r="AD58" s="39" t="str">
        <f t="shared" si="23"/>
        <v>180</v>
      </c>
    </row>
    <row r="59" spans="1:30" s="4" customFormat="1" ht="24" customHeight="1" x14ac:dyDescent="0.2">
      <c r="A59" s="170" t="s">
        <v>67</v>
      </c>
      <c r="B59" s="171"/>
      <c r="C59" s="171"/>
      <c r="D59" s="172"/>
      <c r="E59" s="107">
        <f>E43</f>
        <v>715</v>
      </c>
      <c r="F59" s="108">
        <f>F43</f>
        <v>46.5</v>
      </c>
      <c r="G59" s="203"/>
      <c r="H59" s="200"/>
      <c r="I59" s="109">
        <f>SUM(I25,I43,I50,I53)</f>
        <v>208</v>
      </c>
      <c r="J59" s="110">
        <f>SUM(J25,J43,J50,J53)</f>
        <v>299</v>
      </c>
      <c r="K59" s="183"/>
      <c r="L59" s="110">
        <f>SUM(L25,L43,L50,L53)</f>
        <v>156</v>
      </c>
      <c r="M59" s="110">
        <f>SUM(M25,M43,M50,M53)</f>
        <v>286</v>
      </c>
      <c r="N59" s="192"/>
      <c r="O59" s="111">
        <f>SUM(O25,O43,O50,O53)</f>
        <v>143</v>
      </c>
      <c r="P59" s="110">
        <f>SUM(P25,P43,P50,P53)</f>
        <v>273</v>
      </c>
      <c r="Q59" s="183"/>
      <c r="R59" s="110">
        <f>SUM(R25,R43,R50,R53)</f>
        <v>117</v>
      </c>
      <c r="S59" s="110">
        <f>SUM(S25,S43,S53,S50)</f>
        <v>416</v>
      </c>
      <c r="T59" s="192"/>
      <c r="U59" s="111">
        <f>SUM(U25,U43,U50,U53)</f>
        <v>182</v>
      </c>
      <c r="V59" s="110">
        <f>SUM(V25,V43,V50,V53)</f>
        <v>247</v>
      </c>
      <c r="W59" s="183"/>
      <c r="X59" s="110">
        <f>SUM(X25,X43,X50,X53)</f>
        <v>182</v>
      </c>
      <c r="Y59" s="110">
        <f>SUM(Y25,Y43,Y50,Y53)</f>
        <v>247</v>
      </c>
      <c r="Z59" s="192"/>
      <c r="AA59" s="187"/>
      <c r="AB59" s="188"/>
      <c r="AC59" s="275"/>
      <c r="AD59" s="39" t="str">
        <f t="shared" si="23"/>
        <v/>
      </c>
    </row>
    <row r="60" spans="1:30" s="4" customFormat="1" ht="17.25" customHeight="1" x14ac:dyDescent="0.2">
      <c r="A60" s="170" t="s">
        <v>68</v>
      </c>
      <c r="B60" s="171"/>
      <c r="C60" s="171"/>
      <c r="D60" s="172"/>
      <c r="E60" s="112">
        <f>E50</f>
        <v>1196</v>
      </c>
      <c r="F60" s="113">
        <f>F50</f>
        <v>89</v>
      </c>
      <c r="G60" s="203"/>
      <c r="H60" s="200"/>
      <c r="I60" s="147">
        <f>SUM(I59:J59)</f>
        <v>507</v>
      </c>
      <c r="J60" s="143"/>
      <c r="K60" s="184"/>
      <c r="L60" s="151">
        <f>SUM(L59:M59)</f>
        <v>442</v>
      </c>
      <c r="M60" s="143"/>
      <c r="N60" s="193"/>
      <c r="O60" s="142">
        <f>SUM(O59:P59)</f>
        <v>416</v>
      </c>
      <c r="P60" s="143"/>
      <c r="Q60" s="184"/>
      <c r="R60" s="151">
        <f>SUM(R59:S59)</f>
        <v>533</v>
      </c>
      <c r="S60" s="143"/>
      <c r="T60" s="193"/>
      <c r="U60" s="142">
        <f>SUM(U59:V59)</f>
        <v>429</v>
      </c>
      <c r="V60" s="143"/>
      <c r="W60" s="184"/>
      <c r="X60" s="151">
        <f>SUM(X59:Y59)</f>
        <v>429</v>
      </c>
      <c r="Y60" s="143"/>
      <c r="Z60" s="193"/>
      <c r="AA60" s="187"/>
      <c r="AB60" s="188"/>
      <c r="AC60" s="275"/>
      <c r="AD60" s="39" t="str">
        <f t="shared" si="23"/>
        <v/>
      </c>
    </row>
    <row r="61" spans="1:30" s="4" customFormat="1" ht="17.25" customHeight="1" x14ac:dyDescent="0.2">
      <c r="A61" s="170" t="s">
        <v>69</v>
      </c>
      <c r="B61" s="171"/>
      <c r="C61" s="171"/>
      <c r="D61" s="172"/>
      <c r="E61" s="114">
        <f>E53</f>
        <v>208</v>
      </c>
      <c r="F61" s="115">
        <f>F53</f>
        <v>9</v>
      </c>
      <c r="G61" s="203"/>
      <c r="H61" s="200"/>
      <c r="I61" s="147" t="s">
        <v>70</v>
      </c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90"/>
      <c r="AA61" s="187"/>
      <c r="AB61" s="188"/>
      <c r="AC61" s="275"/>
      <c r="AD61" s="39" t="str">
        <f t="shared" si="23"/>
        <v/>
      </c>
    </row>
    <row r="62" spans="1:30" s="4" customFormat="1" ht="17.25" customHeight="1" x14ac:dyDescent="0.2">
      <c r="A62" s="170" t="s">
        <v>71</v>
      </c>
      <c r="B62" s="171"/>
      <c r="C62" s="171"/>
      <c r="D62" s="172"/>
      <c r="E62" s="116">
        <f>E60/AA58</f>
        <v>0.43396226415094341</v>
      </c>
      <c r="F62" s="117">
        <f>F60/AC58</f>
        <v>0.49444444444444446</v>
      </c>
      <c r="G62" s="203"/>
      <c r="H62" s="200"/>
      <c r="I62" s="118">
        <f>I59/13</f>
        <v>16</v>
      </c>
      <c r="J62" s="119">
        <f>J59/13</f>
        <v>23</v>
      </c>
      <c r="K62" s="120"/>
      <c r="L62" s="119">
        <f>L59/13</f>
        <v>12</v>
      </c>
      <c r="M62" s="119">
        <f>M59/13</f>
        <v>22</v>
      </c>
      <c r="N62" s="120"/>
      <c r="O62" s="121">
        <f>O59/13</f>
        <v>11</v>
      </c>
      <c r="P62" s="119">
        <f>P59/13</f>
        <v>21</v>
      </c>
      <c r="Q62" s="120"/>
      <c r="R62" s="119">
        <f>R59/13</f>
        <v>9</v>
      </c>
      <c r="S62" s="119">
        <f>S59/13</f>
        <v>32</v>
      </c>
      <c r="T62" s="122"/>
      <c r="U62" s="123">
        <f>U59/13</f>
        <v>14</v>
      </c>
      <c r="V62" s="119">
        <f>V59/13</f>
        <v>19</v>
      </c>
      <c r="W62" s="120"/>
      <c r="X62" s="119">
        <f>X59/13</f>
        <v>14</v>
      </c>
      <c r="Y62" s="119">
        <f>Y59/13</f>
        <v>19</v>
      </c>
      <c r="Z62" s="122"/>
      <c r="AA62" s="187"/>
      <c r="AB62" s="188"/>
      <c r="AC62" s="275"/>
      <c r="AD62" s="39" t="str">
        <f t="shared" si="23"/>
        <v/>
      </c>
    </row>
    <row r="63" spans="1:30" s="4" customFormat="1" ht="17.100000000000001" customHeight="1" x14ac:dyDescent="0.2">
      <c r="A63" s="170"/>
      <c r="B63" s="171"/>
      <c r="C63" s="171"/>
      <c r="D63" s="172"/>
      <c r="E63" s="124"/>
      <c r="F63" s="125"/>
      <c r="G63" s="203"/>
      <c r="H63" s="200"/>
      <c r="I63" s="147">
        <f>I60/13</f>
        <v>39</v>
      </c>
      <c r="J63" s="143"/>
      <c r="K63" s="120"/>
      <c r="L63" s="151">
        <f>L60/13</f>
        <v>34</v>
      </c>
      <c r="M63" s="143"/>
      <c r="N63" s="120"/>
      <c r="O63" s="142">
        <f>O60/13</f>
        <v>32</v>
      </c>
      <c r="P63" s="143"/>
      <c r="Q63" s="120"/>
      <c r="R63" s="151">
        <f>R60/13</f>
        <v>41</v>
      </c>
      <c r="S63" s="143"/>
      <c r="T63" s="122"/>
      <c r="U63" s="142">
        <f>U60/13</f>
        <v>33</v>
      </c>
      <c r="V63" s="143"/>
      <c r="W63" s="120"/>
      <c r="X63" s="151">
        <f>X60/13</f>
        <v>33</v>
      </c>
      <c r="Y63" s="143"/>
      <c r="Z63" s="122"/>
      <c r="AA63" s="187"/>
      <c r="AB63" s="188"/>
      <c r="AC63" s="275"/>
      <c r="AD63" s="39" t="str">
        <f t="shared" si="23"/>
        <v/>
      </c>
    </row>
    <row r="64" spans="1:30" s="4" customFormat="1" ht="17.25" customHeight="1" x14ac:dyDescent="0.2">
      <c r="A64" s="170"/>
      <c r="B64" s="171"/>
      <c r="C64" s="171"/>
      <c r="D64" s="172"/>
      <c r="E64" s="24"/>
      <c r="F64" s="24"/>
      <c r="G64" s="203"/>
      <c r="H64" s="200"/>
      <c r="I64" s="277" t="s">
        <v>72</v>
      </c>
      <c r="J64" s="278"/>
      <c r="K64" s="278"/>
      <c r="L64" s="278"/>
      <c r="M64" s="278"/>
      <c r="N64" s="278"/>
      <c r="O64" s="278"/>
      <c r="P64" s="278"/>
      <c r="Q64" s="278"/>
      <c r="R64" s="278"/>
      <c r="S64" s="278"/>
      <c r="T64" s="278"/>
      <c r="U64" s="278"/>
      <c r="V64" s="278"/>
      <c r="W64" s="278"/>
      <c r="X64" s="278"/>
      <c r="Y64" s="278"/>
      <c r="Z64" s="279"/>
      <c r="AA64" s="187"/>
      <c r="AB64" s="188"/>
      <c r="AC64" s="275"/>
      <c r="AD64" s="39" t="str">
        <f t="shared" si="23"/>
        <v/>
      </c>
    </row>
    <row r="65" spans="1:30" s="4" customFormat="1" ht="17.25" customHeight="1" thickBot="1" x14ac:dyDescent="0.25">
      <c r="A65" s="170"/>
      <c r="B65" s="171"/>
      <c r="C65" s="171"/>
      <c r="D65" s="172"/>
      <c r="E65" s="27"/>
      <c r="F65" s="21"/>
      <c r="G65" s="204"/>
      <c r="H65" s="201"/>
      <c r="I65" s="285">
        <f>SUM(I25:J25,I43:J43,I50:J50,I53:J53)</f>
        <v>507</v>
      </c>
      <c r="J65" s="153"/>
      <c r="K65" s="126">
        <f>SUM(K25,K43,K50,K53)</f>
        <v>30</v>
      </c>
      <c r="L65" s="152">
        <f>SUM(L25:M25,L43:M43,L50:M50,L53:M53)</f>
        <v>442</v>
      </c>
      <c r="M65" s="153"/>
      <c r="N65" s="127">
        <f>SUM(N25,N43,N50,N53)</f>
        <v>30</v>
      </c>
      <c r="O65" s="169">
        <f>SUM(O25:P25,O43:P43,O50:P50,O53:P53)</f>
        <v>416</v>
      </c>
      <c r="P65" s="153"/>
      <c r="Q65" s="126">
        <f>SUM(Q25,Q43,Q50,Q53)</f>
        <v>30</v>
      </c>
      <c r="R65" s="152">
        <f>SUM(R25:S25,R43:S43,R50:S50,R53:S53)</f>
        <v>533</v>
      </c>
      <c r="S65" s="153"/>
      <c r="T65" s="127">
        <f>SUM(T25,T43,T50,T53)</f>
        <v>30</v>
      </c>
      <c r="U65" s="169">
        <f>SUM(U25:V25,U43:V43,U50:V50,U53:V53)</f>
        <v>429</v>
      </c>
      <c r="V65" s="153"/>
      <c r="W65" s="126">
        <f>SUM(W25,W43,W50,W53)</f>
        <v>30</v>
      </c>
      <c r="X65" s="152">
        <f>SUM(X25:Y25,X43:Y43,X50:Y50,X53:Y53)</f>
        <v>429</v>
      </c>
      <c r="Y65" s="153"/>
      <c r="Z65" s="127">
        <f>SUM(Z25,Z43,Z50,Z53)</f>
        <v>30</v>
      </c>
      <c r="AA65" s="189"/>
      <c r="AB65" s="190"/>
      <c r="AC65" s="276"/>
      <c r="AD65" s="39" t="str">
        <f t="shared" si="23"/>
        <v/>
      </c>
    </row>
    <row r="66" spans="1:30" s="4" customFormat="1" ht="18" customHeight="1" thickTop="1" thickBot="1" x14ac:dyDescent="0.25">
      <c r="A66" s="286"/>
      <c r="B66" s="287"/>
      <c r="C66" s="287"/>
      <c r="D66" s="288"/>
      <c r="E66" s="128"/>
      <c r="F66" s="128"/>
      <c r="G66" s="197">
        <f>SUM(G58:H65)</f>
        <v>2756</v>
      </c>
      <c r="H66" s="198"/>
      <c r="I66" s="163"/>
      <c r="J66" s="164"/>
      <c r="K66" s="164"/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5"/>
      <c r="AA66" s="262">
        <f>IF(AC58&lt;180,"Brakuje ECTS!",AC58)</f>
        <v>180</v>
      </c>
      <c r="AB66" s="263"/>
      <c r="AC66" s="264"/>
      <c r="AD66" s="99" t="str">
        <f t="shared" si="23"/>
        <v/>
      </c>
    </row>
    <row r="67" spans="1:30" s="4" customFormat="1" ht="13.5" customHeight="1" x14ac:dyDescent="0.2">
      <c r="A67" s="194" t="s">
        <v>73</v>
      </c>
      <c r="B67" s="195"/>
      <c r="C67" s="195"/>
      <c r="D67" s="196"/>
      <c r="E67" s="148">
        <f>SUM(I67:Z67)</f>
        <v>18</v>
      </c>
      <c r="F67" s="149"/>
      <c r="G67" s="149"/>
      <c r="H67" s="150"/>
      <c r="I67" s="162">
        <f>COUNTIF(AD10:AD80,"E1")</f>
        <v>6</v>
      </c>
      <c r="J67" s="138"/>
      <c r="K67" s="139"/>
      <c r="L67" s="137">
        <f>COUNTIF(AD10:AD80,"E2")</f>
        <v>5</v>
      </c>
      <c r="M67" s="138"/>
      <c r="N67" s="139"/>
      <c r="O67" s="137">
        <f>COUNTIF(AD10:AD80,"E3")</f>
        <v>2</v>
      </c>
      <c r="P67" s="138"/>
      <c r="Q67" s="139"/>
      <c r="R67" s="137">
        <f>COUNTIF(AD10:AD80,"E4")</f>
        <v>2</v>
      </c>
      <c r="S67" s="138"/>
      <c r="T67" s="139"/>
      <c r="U67" s="137">
        <f>COUNTIF(AD10:AD80,"E5")</f>
        <v>2</v>
      </c>
      <c r="V67" s="138"/>
      <c r="W67" s="139"/>
      <c r="X67" s="137">
        <f>COUNTIF(AD10:AD80,"E6")</f>
        <v>1</v>
      </c>
      <c r="Y67" s="138"/>
      <c r="Z67" s="166"/>
      <c r="AA67" s="173"/>
      <c r="AB67" s="174"/>
      <c r="AC67" s="175"/>
      <c r="AD67" s="39" t="str">
        <f t="shared" si="23"/>
        <v/>
      </c>
    </row>
    <row r="68" spans="1:30" s="4" customFormat="1" ht="15.75" customHeight="1" x14ac:dyDescent="0.2">
      <c r="A68" s="130" t="s">
        <v>101</v>
      </c>
      <c r="B68" s="136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39" t="str">
        <f t="shared" si="23"/>
        <v/>
      </c>
    </row>
    <row r="69" spans="1:30" s="4" customFormat="1" ht="15.75" x14ac:dyDescent="0.2">
      <c r="A69" s="136" t="s">
        <v>74</v>
      </c>
      <c r="B69" s="136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39" t="str">
        <f t="shared" si="23"/>
        <v/>
      </c>
    </row>
    <row r="70" spans="1:30" s="4" customFormat="1" ht="15.75" x14ac:dyDescent="0.2">
      <c r="A70" s="136" t="s">
        <v>75</v>
      </c>
      <c r="B70" s="136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39" t="str">
        <f>CONCATENATE(AB72,AC72)</f>
        <v/>
      </c>
    </row>
    <row r="71" spans="1:30" s="4" customFormat="1" ht="15.75" x14ac:dyDescent="0.2">
      <c r="A71" s="136" t="s">
        <v>102</v>
      </c>
      <c r="B71" s="136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39"/>
    </row>
    <row r="72" spans="1:30" s="4" customFormat="1" ht="15.75" x14ac:dyDescent="0.2">
      <c r="A72" s="136" t="s">
        <v>103</v>
      </c>
      <c r="B72" s="136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39"/>
    </row>
    <row r="73" spans="1:30" s="4" customFormat="1" ht="30.75" customHeight="1" x14ac:dyDescent="0.2">
      <c r="A73" s="130" t="s">
        <v>112</v>
      </c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39"/>
    </row>
    <row r="74" spans="1:30" s="4" customFormat="1" ht="15.75" x14ac:dyDescent="0.2">
      <c r="A74" s="134" t="s">
        <v>115</v>
      </c>
      <c r="B74" s="135"/>
      <c r="C74" s="135"/>
      <c r="D74" s="135"/>
      <c r="E74" s="135"/>
      <c r="F74" s="135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6"/>
    </row>
    <row r="75" spans="1:30" s="4" customFormat="1" ht="15.75" x14ac:dyDescent="0.2">
      <c r="A75" s="132" t="s">
        <v>116</v>
      </c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6"/>
    </row>
    <row r="76" spans="1:30" ht="15.75" x14ac:dyDescent="0.2">
      <c r="AD76" s="6"/>
    </row>
    <row r="77" spans="1:30" ht="15.75" x14ac:dyDescent="0.2">
      <c r="AD77" s="6" t="str">
        <f t="shared" ref="AD77:AD80" si="24">CONCATENATE(AB76,AC76)</f>
        <v/>
      </c>
    </row>
    <row r="78" spans="1:30" ht="15.75" x14ac:dyDescent="0.2">
      <c r="AD78" s="6" t="str">
        <f t="shared" si="24"/>
        <v/>
      </c>
    </row>
    <row r="79" spans="1:30" ht="15.75" x14ac:dyDescent="0.2">
      <c r="AD79" s="6" t="str">
        <f t="shared" si="24"/>
        <v/>
      </c>
    </row>
    <row r="80" spans="1:30" ht="15.75" x14ac:dyDescent="0.2">
      <c r="A80" s="11"/>
      <c r="B80" s="11"/>
      <c r="C80" s="17"/>
      <c r="D80" s="11"/>
      <c r="E80" s="11"/>
      <c r="F80" s="11"/>
      <c r="K80" s="11"/>
      <c r="N80" s="11"/>
      <c r="Q80" s="11"/>
      <c r="T80" s="11"/>
      <c r="W80" s="11"/>
      <c r="Z80" s="11"/>
      <c r="AA80" s="11"/>
      <c r="AB80" s="11"/>
      <c r="AC80" s="11"/>
      <c r="AD80" s="6" t="str">
        <f t="shared" si="24"/>
        <v/>
      </c>
    </row>
    <row r="81" spans="30:30" ht="15.75" x14ac:dyDescent="0.2">
      <c r="AD81" s="6" t="str">
        <f t="shared" ref="AD81:AD86" si="25">CONCATENATE(AB81,AC81)</f>
        <v/>
      </c>
    </row>
    <row r="82" spans="30:30" ht="15.75" x14ac:dyDescent="0.2">
      <c r="AD82" s="6" t="str">
        <f t="shared" si="25"/>
        <v/>
      </c>
    </row>
    <row r="83" spans="30:30" ht="15.75" x14ac:dyDescent="0.2">
      <c r="AD83" s="6" t="str">
        <f t="shared" si="25"/>
        <v/>
      </c>
    </row>
    <row r="84" spans="30:30" ht="15.75" x14ac:dyDescent="0.2">
      <c r="AD84" s="6" t="str">
        <f t="shared" si="25"/>
        <v/>
      </c>
    </row>
    <row r="85" spans="30:30" ht="15.75" x14ac:dyDescent="0.2">
      <c r="AD85" s="6" t="str">
        <f t="shared" si="25"/>
        <v/>
      </c>
    </row>
    <row r="86" spans="30:30" ht="15.75" x14ac:dyDescent="0.2">
      <c r="AD86" s="6" t="str">
        <f t="shared" si="25"/>
        <v/>
      </c>
    </row>
  </sheetData>
  <sheetProtection selectLockedCells="1"/>
  <mergeCells count="135">
    <mergeCell ref="A62:D62"/>
    <mergeCell ref="W58:W60"/>
    <mergeCell ref="AA5:AA8"/>
    <mergeCell ref="Y7:Y8"/>
    <mergeCell ref="A9:AC9"/>
    <mergeCell ref="B10:C24"/>
    <mergeCell ref="B45:C48"/>
    <mergeCell ref="B49:C49"/>
    <mergeCell ref="B52:C52"/>
    <mergeCell ref="R60:S60"/>
    <mergeCell ref="A26:AC26"/>
    <mergeCell ref="A44:AC44"/>
    <mergeCell ref="A51:AC51"/>
    <mergeCell ref="C39:C42"/>
    <mergeCell ref="X60:Y60"/>
    <mergeCell ref="O58:P58"/>
    <mergeCell ref="I7:I8"/>
    <mergeCell ref="N58:N60"/>
    <mergeCell ref="Z7:Z8"/>
    <mergeCell ref="L56:N57"/>
    <mergeCell ref="O56:Q57"/>
    <mergeCell ref="C35:C38"/>
    <mergeCell ref="C31:C34"/>
    <mergeCell ref="P7:P8"/>
    <mergeCell ref="AA66:AC66"/>
    <mergeCell ref="A63:D63"/>
    <mergeCell ref="O60:P60"/>
    <mergeCell ref="A58:D58"/>
    <mergeCell ref="AA55:AC56"/>
    <mergeCell ref="AC58:AC65"/>
    <mergeCell ref="K58:K60"/>
    <mergeCell ref="I64:Z64"/>
    <mergeCell ref="U65:V65"/>
    <mergeCell ref="O55:T55"/>
    <mergeCell ref="R58:S58"/>
    <mergeCell ref="X58:Y58"/>
    <mergeCell ref="I55:N55"/>
    <mergeCell ref="I60:J60"/>
    <mergeCell ref="I58:J58"/>
    <mergeCell ref="U58:V58"/>
    <mergeCell ref="AA57:AB57"/>
    <mergeCell ref="L60:M60"/>
    <mergeCell ref="A59:D59"/>
    <mergeCell ref="I65:J65"/>
    <mergeCell ref="A66:D66"/>
    <mergeCell ref="R63:S63"/>
    <mergeCell ref="I61:Z61"/>
    <mergeCell ref="T58:T60"/>
    <mergeCell ref="X56:Z57"/>
    <mergeCell ref="U5:Z5"/>
    <mergeCell ref="X7:X8"/>
    <mergeCell ref="AB5:AC8"/>
    <mergeCell ref="X6:Z6"/>
    <mergeCell ref="V7:V8"/>
    <mergeCell ref="A5:A8"/>
    <mergeCell ref="R6:T6"/>
    <mergeCell ref="O5:T5"/>
    <mergeCell ref="K7:K8"/>
    <mergeCell ref="O7:O8"/>
    <mergeCell ref="B5:D8"/>
    <mergeCell ref="B27:B30"/>
    <mergeCell ref="C27:C30"/>
    <mergeCell ref="B35:B38"/>
    <mergeCell ref="B31:B34"/>
    <mergeCell ref="I56:K57"/>
    <mergeCell ref="A2:AC2"/>
    <mergeCell ref="A4:AC4"/>
    <mergeCell ref="W7:W8"/>
    <mergeCell ref="U7:U8"/>
    <mergeCell ref="E7:F7"/>
    <mergeCell ref="M7:M8"/>
    <mergeCell ref="L7:L8"/>
    <mergeCell ref="U6:W6"/>
    <mergeCell ref="S7:S8"/>
    <mergeCell ref="T7:T8"/>
    <mergeCell ref="N7:N8"/>
    <mergeCell ref="L6:N6"/>
    <mergeCell ref="O6:Q6"/>
    <mergeCell ref="R7:R8"/>
    <mergeCell ref="I5:N5"/>
    <mergeCell ref="I6:K6"/>
    <mergeCell ref="J7:J8"/>
    <mergeCell ref="G7:G8"/>
    <mergeCell ref="A3:AC3"/>
    <mergeCell ref="Q7:Q8"/>
    <mergeCell ref="H7:H8"/>
    <mergeCell ref="E5:H6"/>
    <mergeCell ref="A72:AC72"/>
    <mergeCell ref="A68:AC68"/>
    <mergeCell ref="A61:D61"/>
    <mergeCell ref="A65:D65"/>
    <mergeCell ref="AA67:AC67"/>
    <mergeCell ref="A71:AC71"/>
    <mergeCell ref="B39:B42"/>
    <mergeCell ref="A54:AC54"/>
    <mergeCell ref="Q58:Q60"/>
    <mergeCell ref="AA58:AB65"/>
    <mergeCell ref="Z58:Z60"/>
    <mergeCell ref="U60:V60"/>
    <mergeCell ref="A67:D67"/>
    <mergeCell ref="X63:Y63"/>
    <mergeCell ref="G66:H66"/>
    <mergeCell ref="A64:D64"/>
    <mergeCell ref="R65:S65"/>
    <mergeCell ref="L65:M65"/>
    <mergeCell ref="A60:D60"/>
    <mergeCell ref="H58:H65"/>
    <mergeCell ref="G58:G65"/>
    <mergeCell ref="O63:P63"/>
    <mergeCell ref="R56:T57"/>
    <mergeCell ref="U56:W57"/>
    <mergeCell ref="A73:AC73"/>
    <mergeCell ref="A75:AC75"/>
    <mergeCell ref="A74:AC74"/>
    <mergeCell ref="A69:AC69"/>
    <mergeCell ref="R67:T67"/>
    <mergeCell ref="B53:C53"/>
    <mergeCell ref="A70:AC70"/>
    <mergeCell ref="U63:V63"/>
    <mergeCell ref="U55:Z55"/>
    <mergeCell ref="I63:J63"/>
    <mergeCell ref="E67:H67"/>
    <mergeCell ref="L63:M63"/>
    <mergeCell ref="X65:Y65"/>
    <mergeCell ref="A55:D57"/>
    <mergeCell ref="G55:H56"/>
    <mergeCell ref="U67:W67"/>
    <mergeCell ref="O67:Q67"/>
    <mergeCell ref="I67:K67"/>
    <mergeCell ref="E55:F56"/>
    <mergeCell ref="I66:Z66"/>
    <mergeCell ref="L67:N67"/>
    <mergeCell ref="X67:Z67"/>
    <mergeCell ref="L58:M58"/>
    <mergeCell ref="O65:P65"/>
  </mergeCells>
  <phoneticPr fontId="0" type="noConversion"/>
  <printOptions horizontalCentered="1" gridLines="1"/>
  <pageMargins left="0.19685039370078741" right="0.19685039370078741" top="0.98425196850393704" bottom="0.74803149606299213" header="0.31496062992125984" footer="0.31496062992125984"/>
  <pageSetup paperSize="9" scale="46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B1DFC9BE0FA2F439F0A02D2E05AB45B" ma:contentTypeVersion="3" ma:contentTypeDescription="Utwórz nowy dokument." ma:contentTypeScope="" ma:versionID="656fc7889f80c371d72a7f1d7780d4b4">
  <xsd:schema xmlns:xsd="http://www.w3.org/2001/XMLSchema" xmlns:xs="http://www.w3.org/2001/XMLSchema" xmlns:p="http://schemas.microsoft.com/office/2006/metadata/properties" xmlns:ns2="e73815fe-364d-4bc3-a4cc-c70289da1598" targetNamespace="http://schemas.microsoft.com/office/2006/metadata/properties" ma:root="true" ma:fieldsID="4c5bb97929e319ca05edd560b7ed938f" ns2:_="">
    <xsd:import namespace="e73815fe-364d-4bc3-a4cc-c70289da15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815fe-364d-4bc3-a4cc-c70289da15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CCDF47-9A96-455D-9D15-86E892E096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3815fe-364d-4bc3-a4cc-c70289da15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14E2AC-37F2-417C-9AF5-7F5DBB5871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0CBC0-2B7A-4C93-BF47-B10A6039ED45}">
  <ds:schemaRefs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e73815fe-364d-4bc3-a4cc-c70289da1598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 BW _I_2026_2027</vt:lpstr>
      <vt:lpstr>' BW _I_2026_2027'!Obszar_wydruku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AWF</cp:lastModifiedBy>
  <cp:revision/>
  <cp:lastPrinted>2026-06-09T10:40:07Z</cp:lastPrinted>
  <dcterms:created xsi:type="dcterms:W3CDTF">1997-02-26T13:46:56Z</dcterms:created>
  <dcterms:modified xsi:type="dcterms:W3CDTF">2026-06-12T08:15:46Z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0x010100CB1DFC9BE0FA2F439F0A02D2E05AB45B</vt:lpwstr>
  </property>
</Properties>
</file>